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体制：添付書類一覧の不備修正、\新規申請\shinki_nday\"/>
    </mc:Choice>
  </mc:AlternateContent>
  <xr:revisionPtr revIDLastSave="0" documentId="13_ncr:1_{4960379A-5F67-418C-8E21-0BA3A924B38D}" xr6:coauthVersionLast="47" xr6:coauthVersionMax="47" xr10:uidLastSave="{00000000-0000-0000-0000-000000000000}"/>
  <bookViews>
    <workbookView xWindow="28680" yWindow="-10080" windowWidth="29040" windowHeight="15720" tabRatio="898" xr2:uid="{00000000-000D-0000-FFFF-FFFF00000000}"/>
  </bookViews>
  <sheets>
    <sheet name="添付書類一覧表（認知デイ）" sheetId="105"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22-1感感染症又は災害の発生を理由とする" sheetId="3" r:id="rId8"/>
    <sheet name="様式22-2　利用延人員数計算シート" sheetId="8" r:id="rId9"/>
  </sheets>
  <externalReferences>
    <externalReference r:id="rId10"/>
    <externalReference r:id="rId11"/>
    <externalReference r:id="rId12"/>
  </externalReferences>
  <definedNames>
    <definedName name="_xlnm._FilterDatabase" localSheetId="7" hidden="1">'様式22-1感感染症又は災害の発生を理由とする'!$B$16:$AF$29</definedName>
    <definedName name="ｋ" localSheetId="3">#N/A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'添付書類一覧表（認知デイ）'!$A$1:$D$35</definedName>
    <definedName name="_xlnm.Print_Area" localSheetId="3">'様式１－２　サービス提供体制強化加算届出書（地域密着・認知デイ'!$A$1:$AD$47</definedName>
    <definedName name="_xlnm.Print_Area" localSheetId="7">'様式22-1感感染症又は災害の発生を理由とする'!$A$1:$AG$78</definedName>
    <definedName name="_xlnm.Print_Area" localSheetId="8">'様式22-2　利用延人員数計算シート'!$A$1:$T$28</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#REF!</definedName>
    <definedName name="サービス名称" localSheetId="3">#N/A</definedName>
    <definedName name="サービス名称">#REF!</definedName>
    <definedName name="だだ" localSheetId="3">#N/A</definedName>
    <definedName name="だだ">#REF!</definedName>
    <definedName name="っっｄ">#N/A</definedName>
    <definedName name="っっｋ" localSheetId="3">#N/A</definedName>
    <definedName name="っっｋ">#REF!</definedName>
    <definedName name="っっっっｌ" localSheetId="3">#N/A</definedName>
    <definedName name="っっっっｌ">#REF!</definedName>
    <definedName name="確認" localSheetId="3">#N/A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P11" i="102"/>
  <c r="AO11" i="102"/>
  <c r="AN11" i="102"/>
  <c r="AM11" i="102"/>
  <c r="AL11" i="102"/>
  <c r="AK11" i="102"/>
  <c r="AJ11" i="102"/>
  <c r="AD11" i="102"/>
  <c r="AC11" i="102"/>
  <c r="AB11" i="102"/>
  <c r="AA11" i="102"/>
  <c r="Z11" i="102"/>
  <c r="Y11" i="102"/>
  <c r="X11" i="102"/>
  <c r="R11" i="102"/>
  <c r="Q11" i="102"/>
  <c r="P11" i="102"/>
  <c r="AT10" i="102"/>
  <c r="AT11" i="102" s="1"/>
  <c r="AS10" i="102"/>
  <c r="AS11" i="102" s="1"/>
  <c r="AR10" i="102"/>
  <c r="AR11" i="102" s="1"/>
  <c r="AQ10" i="102"/>
  <c r="AQ11" i="102" s="1"/>
  <c r="AP10" i="102"/>
  <c r="AO10" i="102"/>
  <c r="AN10" i="102"/>
  <c r="AM10" i="102"/>
  <c r="AL10" i="102"/>
  <c r="AK10" i="102"/>
  <c r="AJ10" i="102"/>
  <c r="AI10" i="102"/>
  <c r="AI11" i="102" s="1"/>
  <c r="AH10" i="102"/>
  <c r="AH11" i="102" s="1"/>
  <c r="AG10" i="102"/>
  <c r="AG11" i="102" s="1"/>
  <c r="AF10" i="102"/>
  <c r="AF11" i="102" s="1"/>
  <c r="AE10" i="102"/>
  <c r="AE11" i="102" s="1"/>
  <c r="AD10" i="102"/>
  <c r="AC10" i="102"/>
  <c r="AB10" i="102"/>
  <c r="AA10" i="102"/>
  <c r="Z10" i="102"/>
  <c r="Y10" i="102"/>
  <c r="X10" i="102"/>
  <c r="W10" i="102"/>
  <c r="W11" i="102" s="1"/>
  <c r="V10" i="102"/>
  <c r="V11" i="102" s="1"/>
  <c r="U10" i="102"/>
  <c r="U11" i="102" s="1"/>
  <c r="T10" i="102"/>
  <c r="T11" i="102" s="1"/>
  <c r="S10" i="102"/>
  <c r="S11" i="102" s="1"/>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<sst xmlns="http://schemas.openxmlformats.org/spreadsheetml/2006/main" count="1308" uniqueCount="410">
  <si>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</si>
  <si>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</si>
  <si>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</si>
  <si>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</si>
  <si>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</si>
  <si>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</si>
  <si>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</si>
  <si>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</si>
  <si>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</si>
  <si>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</si>
  <si>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</si>
  <si>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</si>
  <si>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</si>
  <si>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</si>
  <si>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</si>
  <si>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</si>
  <si>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</si>
  <si>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</si>
  <si>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</si>
  <si>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</si>
  <si>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</si>
  <si>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</si>
  <si>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</si>
  <si>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</si>
  <si>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</si>
  <si>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</si>
  <si>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</si>
  <si>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</si>
  <si>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</si>
  <si>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</si>
  <si>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</si>
  <si>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</si>
  <si>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</si>
  <si>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</si>
  <si>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</si>
  <si>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</si>
  <si>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</si>
  <si>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</si>
  <si>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</si>
  <si>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</si>
  <si>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</si>
  <si>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</si>
  <si>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</si>
  <si>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</si>
  <si>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</si>
  <si>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</si>
  <si>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</si>
  <si>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</si>
  <si>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</si>
  <si>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</si>
  <si>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</si>
  <si>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</si>
  <si>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</si>
  <si>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</si>
  <si>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</si>
  <si>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</si>
  <si>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</si>
  <si>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</si>
  <si>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</si>
  <si>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</si>
  <si>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</si>
  <si>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</si>
  <si>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</si>
  <si>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</si>
  <si>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</si>
  <si>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</si>
  <si>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</si>
  <si>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</si>
  <si>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</si>
  <si>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</si>
  <si>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</si>
  <si>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</si>
  <si>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</si>
  <si>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</si>
  <si>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</si>
  <si>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</si>
  <si>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</si>
  <si>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</si>
  <si>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</si>
  <si>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</si>
  <si>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</si>
  <si>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</si>
  <si>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</si>
  <si>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</si>
  <si>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</si>
  <si>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</si>
  <si>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</si>
  <si>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</si>
  <si>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</si>
  <si>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</si>
  <si>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</si>
  <si>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</si>
  <si>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</si>
  <si>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</si>
  <si>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</si>
  <si>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</si>
  <si>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</si>
  <si>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</si>
  <si>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</si>
  <si>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</si>
  <si>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</si>
  <si>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</si>
  <si>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</si>
  <si>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</si>
  <si>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</si>
  <si>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</si>
  <si>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</si>
  <si>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</si>
  <si>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</si>
  <si>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</si>
  <si>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</si>
  <si>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</si>
  <si>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</si>
  <si>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</si>
  <si>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</si>
  <si>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</si>
  <si>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</si>
  <si>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</si>
  <si>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</si>
  <si>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</si>
  <si>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</si>
  <si>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</si>
  <si>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</si>
  <si>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</si>
  <si>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</si>
  <si>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</si>
  <si>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</si>
  <si>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</si>
  <si>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</si>
  <si>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</si>
  <si>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</si>
  <si>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</si>
  <si>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</si>
  <si>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</si>
  <si>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</si>
  <si>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</si>
  <si>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</si>
  <si>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</si>
  <si>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</si>
  <si>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</si>
  <si>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</si>
  <si>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</si>
  <si>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</si>
  <si>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</si>
  <si>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</si>
  <si>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</si>
  <si>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</si>
  <si>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</si>
  <si>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</si>
  <si>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</si>
  <si>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</si>
  <si>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</si>
  <si>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</si>
  <si>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</si>
  <si>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</si>
  <si>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</si>
  <si>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</si>
  <si>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</si>
  <si>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</si>
  <si>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</si>
  <si>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</si>
  <si>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</si>
  <si>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</si>
  <si>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</si>
  <si>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</si>
  <si>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</si>
  <si>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</si>
  <si>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</si>
  <si>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</si>
  <si>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</si>
  <si>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</si>
  <si>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</si>
  <si>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</si>
  <si>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</si>
  <si>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</si>
  <si>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</si>
  <si>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</si>
  <si>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</si>
  <si>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</si>
  <si>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</si>
  <si>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</si>
  <si>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</si>
  <si>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</si>
  <si>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</si>
  <si>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</si>
  <si>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</si>
  <si>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</si>
  <si>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</si>
  <si>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</si>
  <si>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</si>
  <si>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</si>
  <si>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</si>
  <si>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</si>
  <si>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</si>
  <si>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</si>
  <si>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</si>
  <si>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49"/>
  </si>
  <si>
    <t>人</t>
    <rPh sb="0" eb="1">
      <t>ニン</t>
    </rPh>
    <phoneticPr fontId="49"/>
  </si>
  <si>
    <t>②</t>
    <phoneticPr fontId="49"/>
  </si>
  <si>
    <t>①</t>
    <phoneticPr fontId="49"/>
  </si>
  <si>
    <t>無</t>
    <rPh sb="0" eb="1">
      <t>ナ</t>
    </rPh>
    <phoneticPr fontId="49"/>
  </si>
  <si>
    <t>有</t>
    <rPh sb="0" eb="1">
      <t>ア</t>
    </rPh>
    <phoneticPr fontId="49"/>
  </si>
  <si>
    <t>①に占める②の割合が30％以上</t>
    <rPh sb="2" eb="3">
      <t>シ</t>
    </rPh>
    <rPh sb="7" eb="9">
      <t>ワリアイ</t>
    </rPh>
    <rPh sb="13" eb="15">
      <t>イジョウ</t>
    </rPh>
    <phoneticPr fontId="49"/>
  </si>
  <si>
    <t>勤続年数の状況</t>
    <rPh sb="0" eb="2">
      <t>キンゾク</t>
    </rPh>
    <rPh sb="2" eb="4">
      <t>ネンスウ</t>
    </rPh>
    <rPh sb="5" eb="7">
      <t>ジョウキョウ</t>
    </rPh>
    <phoneticPr fontId="49"/>
  </si>
  <si>
    <t>③</t>
    <phoneticPr fontId="49"/>
  </si>
  <si>
    <t>又は</t>
    <rPh sb="0" eb="1">
      <t>マタ</t>
    </rPh>
    <phoneticPr fontId="49"/>
  </si>
  <si>
    <t>①のうち介護福祉士の総数（常勤換算）</t>
    <rPh sb="4" eb="6">
      <t>カイゴ</t>
    </rPh>
    <rPh sb="6" eb="9">
      <t>フクシシ</t>
    </rPh>
    <rPh sb="10" eb="12">
      <t>ソウスウ</t>
    </rPh>
    <rPh sb="13" eb="15">
      <t>ジョウキン</t>
    </rPh>
    <rPh sb="15" eb="17">
      <t>カンサン</t>
    </rPh>
    <phoneticPr fontId="49"/>
  </si>
  <si>
    <t>介護職員の総数（常勤換算）</t>
    <rPh sb="0" eb="2">
      <t>カイゴ</t>
    </rPh>
    <rPh sb="2" eb="4">
      <t>ショクイン</t>
    </rPh>
    <rPh sb="5" eb="7">
      <t>ソウスウ</t>
    </rPh>
    <rPh sb="8" eb="10">
      <t>ジョウキン</t>
    </rPh>
    <rPh sb="10" eb="12">
      <t>カンサン</t>
    </rPh>
    <phoneticPr fontId="49"/>
  </si>
  <si>
    <t>介護福祉士等の
状況</t>
    <rPh sb="0" eb="2">
      <t>カイゴ</t>
    </rPh>
    <rPh sb="2" eb="5">
      <t>フクシシ</t>
    </rPh>
    <rPh sb="5" eb="6">
      <t>トウ</t>
    </rPh>
    <rPh sb="8" eb="10">
      <t>ジョウキョウ</t>
    </rPh>
    <phoneticPr fontId="49"/>
  </si>
  <si>
    <t>①に占める②の割合が40％以上</t>
    <rPh sb="2" eb="3">
      <t>シ</t>
    </rPh>
    <rPh sb="7" eb="9">
      <t>ワリアイ</t>
    </rPh>
    <rPh sb="13" eb="15">
      <t>イジョウ</t>
    </rPh>
    <phoneticPr fontId="49"/>
  </si>
  <si>
    <t>（２）サービス提供体制強化加算（Ⅱ）</t>
    <rPh sb="7" eb="9">
      <t>テイキョウ</t>
    </rPh>
    <rPh sb="9" eb="11">
      <t>タイセイ</t>
    </rPh>
    <rPh sb="11" eb="13">
      <t>キョウカ</t>
    </rPh>
    <rPh sb="13" eb="15">
      <t>カサン</t>
    </rPh>
    <phoneticPr fontId="49"/>
  </si>
  <si>
    <t>①のうち勤続年数10年以上の介護福祉士の総数（常勤換算）</t>
    <rPh sb="4" eb="6">
      <t>キンゾク</t>
    </rPh>
    <rPh sb="6" eb="8">
      <t>ネンスウ</t>
    </rPh>
    <rPh sb="10" eb="13">
      <t>ネンイジョウ</t>
    </rPh>
    <rPh sb="14" eb="16">
      <t>カイゴ</t>
    </rPh>
    <rPh sb="16" eb="19">
      <t>フクシシ</t>
    </rPh>
    <phoneticPr fontId="49"/>
  </si>
  <si>
    <t>①に占める③の割合が25％以上</t>
    <rPh sb="2" eb="3">
      <t>シ</t>
    </rPh>
    <rPh sb="7" eb="9">
      <t>ワリアイ</t>
    </rPh>
    <rPh sb="13" eb="15">
      <t>イジョウ</t>
    </rPh>
    <phoneticPr fontId="49"/>
  </si>
  <si>
    <t>（１）サービス提供体制強化加算（Ⅰ）</t>
    <rPh sb="7" eb="9">
      <t>テイキョウ</t>
    </rPh>
    <rPh sb="9" eb="11">
      <t>タイセイ</t>
    </rPh>
    <rPh sb="11" eb="13">
      <t>キョウカ</t>
    </rPh>
    <rPh sb="13" eb="15">
      <t>カサン</t>
    </rPh>
    <phoneticPr fontId="49"/>
  </si>
  <si>
    <t>3 サービス提供体制強化加算（Ⅲ）</t>
    <rPh sb="6" eb="8">
      <t>テイキョウ</t>
    </rPh>
    <rPh sb="8" eb="10">
      <t>タイセイ</t>
    </rPh>
    <rPh sb="10" eb="12">
      <t>キョウカ</t>
    </rPh>
    <rPh sb="12" eb="14">
      <t>カサン</t>
    </rPh>
    <phoneticPr fontId="49"/>
  </si>
  <si>
    <t>2 サービス提供体制強化加算（Ⅱ）</t>
    <rPh sb="6" eb="8">
      <t>テイキョウ</t>
    </rPh>
    <rPh sb="8" eb="10">
      <t>タイセイ</t>
    </rPh>
    <rPh sb="10" eb="12">
      <t>キョウカ</t>
    </rPh>
    <rPh sb="12" eb="14">
      <t>カサン</t>
    </rPh>
    <phoneticPr fontId="49"/>
  </si>
  <si>
    <t>1 サービス提供体制強化加算（Ⅰ）</t>
    <rPh sb="6" eb="8">
      <t>テイキョウ</t>
    </rPh>
    <rPh sb="8" eb="10">
      <t>タイセイ</t>
    </rPh>
    <rPh sb="10" eb="12">
      <t>キョウカ</t>
    </rPh>
    <rPh sb="12" eb="14">
      <t>カサン</t>
    </rPh>
    <phoneticPr fontId="49"/>
  </si>
  <si>
    <t>4　届 出 項 目</t>
    <rPh sb="2" eb="3">
      <t>トド</t>
    </rPh>
    <rPh sb="4" eb="5">
      <t>デ</t>
    </rPh>
    <rPh sb="6" eb="7">
      <t>コウ</t>
    </rPh>
    <rPh sb="8" eb="9">
      <t>メ</t>
    </rPh>
    <phoneticPr fontId="49"/>
  </si>
  <si>
    <t>3　施 設 種 別</t>
    <rPh sb="2" eb="3">
      <t>シ</t>
    </rPh>
    <rPh sb="4" eb="5">
      <t>セツ</t>
    </rPh>
    <rPh sb="6" eb="7">
      <t>シュ</t>
    </rPh>
    <rPh sb="8" eb="9">
      <t>ベツ</t>
    </rPh>
    <phoneticPr fontId="49"/>
  </si>
  <si>
    <t>3　終了</t>
    <phoneticPr fontId="49"/>
  </si>
  <si>
    <t>2　変更</t>
    <phoneticPr fontId="49"/>
  </si>
  <si>
    <t>1　新規</t>
    <phoneticPr fontId="49"/>
  </si>
  <si>
    <t>2　異 動 区 分</t>
    <rPh sb="2" eb="3">
      <t>イ</t>
    </rPh>
    <rPh sb="4" eb="5">
      <t>ドウ</t>
    </rPh>
    <rPh sb="6" eb="7">
      <t>ク</t>
    </rPh>
    <rPh sb="8" eb="9">
      <t>ブン</t>
    </rPh>
    <phoneticPr fontId="49"/>
  </si>
  <si>
    <t>1　事 業 所 名</t>
    <phoneticPr fontId="49"/>
  </si>
  <si>
    <t>サービス提供体制強化加算に関する届出書</t>
    <rPh sb="4" eb="6">
      <t>テイキョウ</t>
    </rPh>
    <rPh sb="6" eb="8">
      <t>タイセイ</t>
    </rPh>
    <rPh sb="8" eb="10">
      <t>キョウカ</t>
    </rPh>
    <rPh sb="10" eb="12">
      <t>カサン</t>
    </rPh>
    <rPh sb="13" eb="14">
      <t>カン</t>
    </rPh>
    <rPh sb="16" eb="19">
      <t>トドケデショ</t>
    </rPh>
    <phoneticPr fontId="49"/>
  </si>
  <si>
    <t>日</t>
    <rPh sb="0" eb="1">
      <t>ニチ</t>
    </rPh>
    <phoneticPr fontId="49"/>
  </si>
  <si>
    <t>月</t>
    <rPh sb="0" eb="1">
      <t>ゲツ</t>
    </rPh>
    <phoneticPr fontId="49"/>
  </si>
  <si>
    <t>年</t>
    <rPh sb="0" eb="1">
      <t>ネン</t>
    </rPh>
    <phoneticPr fontId="49"/>
  </si>
  <si>
    <t>令和</t>
    <rPh sb="0" eb="2">
      <t>レイワ</t>
    </rPh>
    <phoneticPr fontId="49"/>
  </si>
  <si>
    <t>①のうち勤続年数７年以上の者の総数（常勤換算）</t>
    <phoneticPr fontId="49"/>
  </si>
  <si>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9"/>
  </si>
  <si>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9"/>
  </si>
  <si>
    <t>①に占める②の割合が50％以上</t>
    <rPh sb="2" eb="3">
      <t>シ</t>
    </rPh>
    <rPh sb="7" eb="9">
      <t>ワリアイ</t>
    </rPh>
    <rPh sb="13" eb="15">
      <t>イジョウ</t>
    </rPh>
    <phoneticPr fontId="49"/>
  </si>
  <si>
    <t>①に占める②の割合が70％以上</t>
    <rPh sb="2" eb="3">
      <t>シ</t>
    </rPh>
    <rPh sb="7" eb="9">
      <t>ワリアイ</t>
    </rPh>
    <rPh sb="13" eb="15">
      <t>イジョウ</t>
    </rPh>
    <phoneticPr fontId="49"/>
  </si>
  <si>
    <t>5　介護職員等の状況</t>
    <rPh sb="2" eb="4">
      <t>カイゴ</t>
    </rPh>
    <rPh sb="4" eb="6">
      <t>ショクイン</t>
    </rPh>
    <rPh sb="6" eb="7">
      <t>トウ</t>
    </rPh>
    <rPh sb="8" eb="10">
      <t>ジョウキョウ</t>
    </rPh>
    <phoneticPr fontId="49"/>
  </si>
  <si>
    <t>3　（介護予防）認知症対応型通所介護</t>
    <rPh sb="3" eb="5">
      <t>カイゴ</t>
    </rPh>
    <rPh sb="5" eb="7">
      <t>ヨボウ</t>
    </rPh>
    <rPh sb="8" eb="11">
      <t>ニンチショウ</t>
    </rPh>
    <rPh sb="11" eb="14">
      <t>タイオウガタ</t>
    </rPh>
    <rPh sb="14" eb="16">
      <t>ツウショ</t>
    </rPh>
    <rPh sb="16" eb="18">
      <t>カイゴ</t>
    </rPh>
    <phoneticPr fontId="49"/>
  </si>
  <si>
    <t>3　地域密着型通所介護</t>
    <rPh sb="2" eb="4">
      <t>チイキ</t>
    </rPh>
    <rPh sb="4" eb="7">
      <t>ミッチャクガタ</t>
    </rPh>
    <rPh sb="7" eb="9">
      <t>ツウショ</t>
    </rPh>
    <rPh sb="9" eb="11">
      <t>カイゴ</t>
    </rPh>
    <phoneticPr fontId="49"/>
  </si>
  <si>
    <t>2　（介護予防）通所リハビリテーション</t>
    <rPh sb="3" eb="5">
      <t>カイゴ</t>
    </rPh>
    <rPh sb="5" eb="7">
      <t>ヨボウ</t>
    </rPh>
    <rPh sb="8" eb="10">
      <t>ツウショ</t>
    </rPh>
    <phoneticPr fontId="49"/>
  </si>
  <si>
    <t>1　通所介護</t>
    <rPh sb="2" eb="4">
      <t>ツウショ</t>
    </rPh>
    <rPh sb="4" eb="6">
      <t>カイゴ</t>
    </rPh>
    <phoneticPr fontId="49"/>
  </si>
  <si>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49"/>
  </si>
  <si>
    <t>（様式１－２）</t>
    <rPh sb="1" eb="3">
      <t>ヨウシキ</t>
    </rPh>
    <phoneticPr fontId="49"/>
  </si>
  <si>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</si>
  <si>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</si>
  <si>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0"/>
  </si>
  <si>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0"/>
  </si>
  <si>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0"/>
  </si>
  <si>
    <t>　　　 その他、特記事項欄としてもご活用ください。</t>
    <rPh sb="6" eb="7">
      <t>タ</t>
    </rPh>
    <rPh sb="8" eb="10">
      <t>トッキ</t>
    </rPh>
    <rPh sb="10" eb="12">
      <t>ジコウ</t>
    </rPh>
    <rPh sb="12" eb="13">
      <t>ラン</t>
    </rPh>
    <rPh sb="18" eb="20">
      <t>カツヨウ</t>
    </rPh>
    <phoneticPr fontId="4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</si>
  <si>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</si>
  <si>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</si>
  <si>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</si>
  <si>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0"/>
  </si>
  <si>
    <t>　(9) 従業者ごとに、合計勤務時間数を入力してください。</t>
    <rPh sb="5" eb="8">
      <t>ジュウギョウシャ</t>
    </rPh>
    <rPh sb="12" eb="14">
      <t>ゴウケイ</t>
    </rPh>
    <rPh sb="14" eb="16">
      <t>キンム</t>
    </rPh>
    <rPh sb="16" eb="19">
      <t>ジカンスウ</t>
    </rPh>
    <rPh sb="20" eb="22">
      <t>ニュウリョク</t>
    </rPh>
    <phoneticPr fontId="60"/>
  </si>
  <si>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</si>
  <si>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0"/>
  </si>
  <si>
    <t>　(7) 従業者の氏名を記入してください。</t>
    <rPh sb="5" eb="8">
      <t>ジュウギョウシャ</t>
    </rPh>
    <rPh sb="9" eb="11">
      <t>シメイ</t>
    </rPh>
    <rPh sb="12" eb="14">
      <t>キニュウ</t>
    </rPh>
    <phoneticPr fontId="60"/>
  </si>
  <si>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</si>
  <si>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0"/>
  </si>
  <si>
    <t>　(6) 従業者の保有する資格を入力してください。</t>
    <rPh sb="5" eb="8">
      <t>ジュウギョウシャ</t>
    </rPh>
    <rPh sb="9" eb="11">
      <t>ホユウ</t>
    </rPh>
    <rPh sb="13" eb="15">
      <t>シカク</t>
    </rPh>
    <rPh sb="16" eb="18">
      <t>ニュウリョク</t>
    </rPh>
    <phoneticPr fontId="6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</si>
  <si>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0"/>
  </si>
  <si>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0"/>
  </si>
  <si>
    <t>（注）常勤・非常勤の区分について</t>
    <rPh sb="1" eb="2">
      <t>チュウ</t>
    </rPh>
    <rPh sb="3" eb="5">
      <t>ジョウキン</t>
    </rPh>
    <rPh sb="6" eb="9">
      <t>ヒジョウキン</t>
    </rPh>
    <rPh sb="10" eb="12">
      <t>クブン</t>
    </rPh>
    <phoneticPr fontId="60"/>
  </si>
  <si>
    <t>非常勤で兼務</t>
    <rPh sb="0" eb="3">
      <t>ヒジョウキン</t>
    </rPh>
    <rPh sb="4" eb="6">
      <t>ケンム</t>
    </rPh>
    <phoneticPr fontId="60"/>
  </si>
  <si>
    <t>D</t>
    <phoneticPr fontId="60"/>
  </si>
  <si>
    <t>非常勤で専従</t>
    <rPh sb="0" eb="3">
      <t>ヒジョウキン</t>
    </rPh>
    <rPh sb="4" eb="6">
      <t>センジュウ</t>
    </rPh>
    <phoneticPr fontId="60"/>
  </si>
  <si>
    <t>C</t>
    <phoneticPr fontId="60"/>
  </si>
  <si>
    <t>常勤で兼務</t>
    <rPh sb="0" eb="2">
      <t>ジョウキン</t>
    </rPh>
    <rPh sb="3" eb="5">
      <t>ケンム</t>
    </rPh>
    <phoneticPr fontId="60"/>
  </si>
  <si>
    <t>B</t>
    <phoneticPr fontId="60"/>
  </si>
  <si>
    <t>常勤で専従</t>
    <rPh sb="0" eb="2">
      <t>ジョウキン</t>
    </rPh>
    <rPh sb="3" eb="5">
      <t>センジュウ</t>
    </rPh>
    <phoneticPr fontId="60"/>
  </si>
  <si>
    <t>A</t>
    <phoneticPr fontId="60"/>
  </si>
  <si>
    <t>区分</t>
    <rPh sb="0" eb="2">
      <t>クブン</t>
    </rPh>
    <phoneticPr fontId="60"/>
  </si>
  <si>
    <t>記号</t>
    <rPh sb="0" eb="2">
      <t>キゴウ</t>
    </rPh>
    <phoneticPr fontId="6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</si>
  <si>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9"/>
  </si>
  <si>
    <t xml:space="preserve"> 　　 記入の順序は、職種ごとにまとめてください。</t>
    <rPh sb="4" eb="6">
      <t>キニュウ</t>
    </rPh>
    <rPh sb="7" eb="9">
      <t>ジュンジョ</t>
    </rPh>
    <rPh sb="11" eb="13">
      <t>ショクシュ</t>
    </rPh>
    <phoneticPr fontId="60"/>
  </si>
  <si>
    <t>　(4) 従業者の職種を入力してください。</t>
    <rPh sb="5" eb="8">
      <t>ジュウギョウシャ</t>
    </rPh>
    <rPh sb="9" eb="11">
      <t>ショクシュ</t>
    </rPh>
    <rPh sb="12" eb="14">
      <t>ニュウリョク</t>
    </rPh>
    <phoneticPr fontId="6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</si>
  <si>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</si>
  <si>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0"/>
  </si>
  <si>
    <t>　(1) 「４週」・「暦月」のいずれかを選択してください。</t>
    <rPh sb="7" eb="8">
      <t>シュウ</t>
    </rPh>
    <rPh sb="11" eb="12">
      <t>レキ</t>
    </rPh>
    <rPh sb="12" eb="13">
      <t>ツキ</t>
    </rPh>
    <rPh sb="20" eb="22">
      <t>センタク</t>
    </rPh>
    <phoneticPr fontId="6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</si>
  <si>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0"/>
  </si>
  <si>
    <t>5週目</t>
    <rPh sb="1" eb="2">
      <t>シュウ</t>
    </rPh>
    <rPh sb="2" eb="3">
      <t>メ</t>
    </rPh>
    <phoneticPr fontId="60"/>
  </si>
  <si>
    <t>4週目</t>
    <rPh sb="1" eb="2">
      <t>シュウ</t>
    </rPh>
    <rPh sb="2" eb="3">
      <t>メ</t>
    </rPh>
    <phoneticPr fontId="60"/>
  </si>
  <si>
    <t>3週目</t>
    <rPh sb="1" eb="2">
      <t>シュウ</t>
    </rPh>
    <rPh sb="2" eb="3">
      <t>メ</t>
    </rPh>
    <phoneticPr fontId="60"/>
  </si>
  <si>
    <t>2週目</t>
    <rPh sb="1" eb="2">
      <t>シュウ</t>
    </rPh>
    <rPh sb="2" eb="3">
      <t>メ</t>
    </rPh>
    <phoneticPr fontId="60"/>
  </si>
  <si>
    <t>1週目</t>
    <rPh sb="1" eb="2">
      <t>シュウ</t>
    </rPh>
    <rPh sb="2" eb="3">
      <t>メ</t>
    </rPh>
    <phoneticPr fontId="60"/>
  </si>
  <si>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9"/>
  </si>
  <si>
    <r>
      <t xml:space="preserve">(10)
</t>
    </r>
    <r>
      <rPr>
        <sz val="11"/>
        <rFont val="HGSｺﾞｼｯｸM"/>
        <family val="3"/>
        <charset val="128"/>
      </rPr>
      <t>週平均
勤務時間数</t>
    </r>
    <rPh sb="6" eb="8">
      <t>ヘイキン</t>
    </rPh>
    <rPh sb="9" eb="11">
      <t>キンム</t>
    </rPh>
    <rPh sb="11" eb="13">
      <t>ジカン</t>
    </rPh>
    <rPh sb="13" eb="14">
      <t>スウ</t>
    </rPh>
    <phoneticPr fontId="49"/>
  </si>
  <si>
    <t>(8)</t>
    <phoneticPr fontId="60"/>
  </si>
  <si>
    <t>(7) 氏　名</t>
    <phoneticPr fontId="49"/>
  </si>
  <si>
    <t>(6)
資格</t>
    <rPh sb="4" eb="6">
      <t>シカク</t>
    </rPh>
    <phoneticPr fontId="60"/>
  </si>
  <si>
    <t>(5)
勤務
形態</t>
    <phoneticPr fontId="49"/>
  </si>
  <si>
    <t>(4) 
職種</t>
    <phoneticPr fontId="49"/>
  </si>
  <si>
    <t>No</t>
    <phoneticPr fontId="60"/>
  </si>
  <si>
    <t>時間/月</t>
    <rPh sb="0" eb="2">
      <t>ジカン</t>
    </rPh>
    <rPh sb="3" eb="4">
      <t>ツキ</t>
    </rPh>
    <phoneticPr fontId="60"/>
  </si>
  <si>
    <t>時間/週</t>
    <rPh sb="0" eb="2">
      <t>ジカン</t>
    </rPh>
    <rPh sb="3" eb="4">
      <t>シュウ</t>
    </rPh>
    <phoneticPr fontId="60"/>
  </si>
  <si>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0"/>
  </si>
  <si>
    <t>予定</t>
  </si>
  <si>
    <t>(2)</t>
    <phoneticPr fontId="60"/>
  </si>
  <si>
    <t>４週</t>
  </si>
  <si>
    <t>(1)</t>
    <phoneticPr fontId="60"/>
  </si>
  <si>
    <t>）</t>
    <phoneticPr fontId="60"/>
  </si>
  <si>
    <t>(</t>
    <phoneticPr fontId="60"/>
  </si>
  <si>
    <t>事業所名</t>
    <rPh sb="0" eb="3">
      <t>ジギョウショ</t>
    </rPh>
    <rPh sb="3" eb="4">
      <t>メイ</t>
    </rPh>
    <phoneticPr fontId="60"/>
  </si>
  <si>
    <t>月</t>
    <rPh sb="0" eb="1">
      <t>ゲツ</t>
    </rPh>
    <phoneticPr fontId="60"/>
  </si>
  <si>
    <t>年</t>
    <rPh sb="0" eb="1">
      <t>ネン</t>
    </rPh>
    <phoneticPr fontId="60"/>
  </si>
  <si>
    <t>)</t>
    <phoneticPr fontId="60"/>
  </si>
  <si>
    <t>令和</t>
    <rPh sb="0" eb="2">
      <t>レイワ</t>
    </rPh>
    <phoneticPr fontId="60"/>
  </si>
  <si>
    <t>サービス種別</t>
    <rPh sb="4" eb="6">
      <t>シュベツ</t>
    </rPh>
    <phoneticPr fontId="60"/>
  </si>
  <si>
    <t>（標準様式1）</t>
    <rPh sb="1" eb="3">
      <t>ヒョウジュン</t>
    </rPh>
    <rPh sb="3" eb="5">
      <t>ヨウシキ</t>
    </rPh>
    <phoneticPr fontId="49"/>
  </si>
  <si>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0"/>
  </si>
  <si>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0"/>
  </si>
  <si>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0"/>
  </si>
  <si>
    <t>・シフト記号が足りない場合は、適宜、行を追加してください。</t>
    <rPh sb="4" eb="6">
      <t>キゴウ</t>
    </rPh>
    <rPh sb="7" eb="8">
      <t>タ</t>
    </rPh>
    <rPh sb="11" eb="13">
      <t>バアイ</t>
    </rPh>
    <rPh sb="15" eb="17">
      <t>テキギ</t>
    </rPh>
    <rPh sb="18" eb="19">
      <t>ギョウ</t>
    </rPh>
    <rPh sb="20" eb="22">
      <t>ツイカ</t>
    </rPh>
    <phoneticPr fontId="60"/>
  </si>
  <si>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0"/>
  </si>
  <si>
    <t>・職種ごとの勤務時間を「○：○○～○：○○」と表記することが困難な場合は、No21～30を活用し、勤務時間数のみを入力してください。</t>
    <rPh sb="45" eb="47">
      <t>カツヨウ</t>
    </rPh>
    <phoneticPr fontId="60"/>
  </si>
  <si>
    <t>～</t>
    <phoneticPr fontId="60"/>
  </si>
  <si>
    <t>（</t>
    <phoneticPr fontId="60"/>
  </si>
  <si>
    <t>：</t>
    <phoneticPr fontId="60"/>
  </si>
  <si>
    <t>-</t>
    <phoneticPr fontId="60"/>
  </si>
  <si>
    <t>休日</t>
    <rPh sb="0" eb="2">
      <t>キュウジツ</t>
    </rPh>
    <phoneticPr fontId="60"/>
  </si>
  <si>
    <t>休</t>
    <rPh sb="0" eb="1">
      <t>ヤス</t>
    </rPh>
    <phoneticPr fontId="60"/>
  </si>
  <si>
    <t>z</t>
    <phoneticPr fontId="60"/>
  </si>
  <si>
    <t>y</t>
    <phoneticPr fontId="60"/>
  </si>
  <si>
    <t>x</t>
    <phoneticPr fontId="60"/>
  </si>
  <si>
    <t>w</t>
    <phoneticPr fontId="60"/>
  </si>
  <si>
    <t>v</t>
    <phoneticPr fontId="60"/>
  </si>
  <si>
    <t>u</t>
    <phoneticPr fontId="60"/>
  </si>
  <si>
    <t>t</t>
    <phoneticPr fontId="60"/>
  </si>
  <si>
    <t>s</t>
    <phoneticPr fontId="60"/>
  </si>
  <si>
    <t>r</t>
    <phoneticPr fontId="60"/>
  </si>
  <si>
    <t>q</t>
    <phoneticPr fontId="60"/>
  </si>
  <si>
    <t>p</t>
    <phoneticPr fontId="60"/>
  </si>
  <si>
    <t>o</t>
    <phoneticPr fontId="60"/>
  </si>
  <si>
    <t>n</t>
    <phoneticPr fontId="60"/>
  </si>
  <si>
    <t>m</t>
    <phoneticPr fontId="60"/>
  </si>
  <si>
    <t>l</t>
    <phoneticPr fontId="60"/>
  </si>
  <si>
    <t>k</t>
    <phoneticPr fontId="60"/>
  </si>
  <si>
    <t>j</t>
    <phoneticPr fontId="60"/>
  </si>
  <si>
    <t>i</t>
    <phoneticPr fontId="60"/>
  </si>
  <si>
    <t>h</t>
    <phoneticPr fontId="60"/>
  </si>
  <si>
    <t>g</t>
    <phoneticPr fontId="60"/>
  </si>
  <si>
    <t>f</t>
    <phoneticPr fontId="60"/>
  </si>
  <si>
    <t>e</t>
    <phoneticPr fontId="60"/>
  </si>
  <si>
    <t>d</t>
    <phoneticPr fontId="60"/>
  </si>
  <si>
    <t>c</t>
    <phoneticPr fontId="60"/>
  </si>
  <si>
    <t>b</t>
    <phoneticPr fontId="60"/>
  </si>
  <si>
    <t>a</t>
    <phoneticPr fontId="60"/>
  </si>
  <si>
    <t>勤務時間</t>
    <rPh sb="0" eb="2">
      <t>キンム</t>
    </rPh>
    <rPh sb="2" eb="4">
      <t>ジカン</t>
    </rPh>
    <phoneticPr fontId="60"/>
  </si>
  <si>
    <t>終了時刻</t>
    <rPh sb="0" eb="2">
      <t>シュウリョウ</t>
    </rPh>
    <rPh sb="2" eb="4">
      <t>ジコク</t>
    </rPh>
    <phoneticPr fontId="60"/>
  </si>
  <si>
    <t>開始時刻</t>
    <rPh sb="0" eb="2">
      <t>カイシ</t>
    </rPh>
    <rPh sb="2" eb="4">
      <t>ジコク</t>
    </rPh>
    <phoneticPr fontId="60"/>
  </si>
  <si>
    <t>うち、休憩時間</t>
    <rPh sb="3" eb="5">
      <t>キュウケイ</t>
    </rPh>
    <rPh sb="5" eb="7">
      <t>ジカン</t>
    </rPh>
    <phoneticPr fontId="60"/>
  </si>
  <si>
    <t>終業時刻</t>
    <rPh sb="0" eb="2">
      <t>シュウギョウ</t>
    </rPh>
    <rPh sb="2" eb="4">
      <t>ジコク</t>
    </rPh>
    <phoneticPr fontId="60"/>
  </si>
  <si>
    <t>始業時刻</t>
    <rPh sb="0" eb="2">
      <t>シギョウ</t>
    </rPh>
    <rPh sb="2" eb="4">
      <t>ジコク</t>
    </rPh>
    <phoneticPr fontId="60"/>
  </si>
  <si>
    <t>自由記載欄</t>
    <rPh sb="0" eb="2">
      <t>ジユウ</t>
    </rPh>
    <rPh sb="2" eb="4">
      <t>キサイ</t>
    </rPh>
    <rPh sb="4" eb="5">
      <t>ラン</t>
    </rPh>
    <phoneticPr fontId="60"/>
  </si>
  <si>
    <t>サービス提供時間内の勤務時間</t>
    <rPh sb="4" eb="6">
      <t>テイキョウ</t>
    </rPh>
    <rPh sb="6" eb="8">
      <t>ジカン</t>
    </rPh>
    <rPh sb="8" eb="9">
      <t>ナイ</t>
    </rPh>
    <rPh sb="10" eb="12">
      <t>キンム</t>
    </rPh>
    <rPh sb="12" eb="14">
      <t>ジカン</t>
    </rPh>
    <phoneticPr fontId="60"/>
  </si>
  <si>
    <t>サービス提供時間</t>
    <rPh sb="4" eb="6">
      <t>テイキョウ</t>
    </rPh>
    <rPh sb="6" eb="8">
      <t>ジカン</t>
    </rPh>
    <phoneticPr fontId="60"/>
  </si>
  <si>
    <t>休憩時間1時間は「1:00」、休憩時間45分は「00:45」と入力してください。</t>
    <phoneticPr fontId="60"/>
  </si>
  <si>
    <t>※24時間表記</t>
  </si>
  <si>
    <t>■シフト記号表（勤務時間帯）</t>
    <rPh sb="4" eb="6">
      <t>キゴウ</t>
    </rPh>
    <rPh sb="6" eb="7">
      <t>ヒョウ</t>
    </rPh>
    <rPh sb="8" eb="10">
      <t>キンム</t>
    </rPh>
    <rPh sb="10" eb="13">
      <t>ジカンタイ</t>
    </rPh>
    <phoneticPr fontId="60"/>
  </si>
  <si>
    <t>≪要 提出≫</t>
    <rPh sb="1" eb="2">
      <t>ヨウ</t>
    </rPh>
    <rPh sb="3" eb="5">
      <t>テイシュツ</t>
    </rPh>
    <phoneticPr fontId="60"/>
  </si>
  <si>
    <t>従業者の勤務体制及び勤務形態一覧表</t>
    <phoneticPr fontId="60"/>
  </si>
  <si>
    <t>厚生労働省が定める基準</t>
    <rPh sb="0" eb="5">
      <t>コウセイロウドウショウ</t>
    </rPh>
    <rPh sb="6" eb="7">
      <t>サダ</t>
    </rPh>
    <rPh sb="9" eb="11">
      <t>キジュン</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</si>
  <si>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</si>
  <si>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</si>
  <si>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</si>
  <si>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</si>
  <si>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</si>
  <si>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</si>
  <si>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</si>
  <si>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</si>
  <si>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</si>
  <si>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</si>
  <si>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</si>
  <si>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</si>
  <si>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</si>
  <si>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</si>
  <si>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</si>
  <si>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</si>
  <si>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</si>
  <si>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</si>
  <si>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</si>
  <si>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</si>
  <si>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</si>
  <si>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</si>
  <si>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</si>
  <si>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</si>
  <si>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個別機能訓練加算</t>
    <rPh sb="0" eb="8">
      <t>コベツキノウクンレンカサン</t>
    </rPh>
    <phoneticPr fontId="48"/>
  </si>
  <si>
    <t>従業者の勤務体制及び勤務形態一覧表（加算算定開始月のもの）</t>
    <rPh sb="18" eb="22">
      <t>カサンサンテイ</t>
    </rPh>
    <rPh sb="22" eb="25">
      <t>カイシツキ</t>
    </rPh>
    <phoneticPr fontId="48"/>
  </si>
  <si>
    <t>従業者の勤務体制及び勤務形態一覧表（加算算定開始月のもの）</t>
    <rPh sb="18" eb="22">
      <t>カサンサンテイ</t>
    </rPh>
    <rPh sb="22" eb="25">
      <t>カイシツキ</t>
    </rPh>
    <phoneticPr fontId="49"/>
  </si>
  <si>
    <t>若年性認知症利用者受入加算</t>
    <rPh sb="0" eb="3">
      <t>ジャクネンセイ</t>
    </rPh>
    <rPh sb="3" eb="9">
      <t>ニンチショウリヨウシャ</t>
    </rPh>
    <rPh sb="9" eb="13">
      <t>ウケイレカサン</t>
    </rPh>
    <phoneticPr fontId="49"/>
  </si>
  <si>
    <t>栄養アセスメント・栄養改善体制</t>
    <rPh sb="0" eb="2">
      <t>エイヨウ</t>
    </rPh>
    <rPh sb="9" eb="15">
      <t>エイヨウカイゼンタイセイ</t>
    </rPh>
    <phoneticPr fontId="49"/>
  </si>
  <si>
    <t>【管理栄養士を事業所職員として配置する場合】</t>
    <rPh sb="1" eb="6">
      <t>カンリエイヨウシ</t>
    </rPh>
    <rPh sb="7" eb="12">
      <t>ジギョウショショクイン</t>
    </rPh>
    <rPh sb="15" eb="17">
      <t>ハイチ</t>
    </rPh>
    <rPh sb="19" eb="21">
      <t>バアイ</t>
    </rPh>
    <phoneticPr fontId="49"/>
  </si>
  <si>
    <t>管理栄養士の資格証の写し</t>
    <rPh sb="0" eb="5">
      <t>カンリエイヨウシ</t>
    </rPh>
    <rPh sb="6" eb="9">
      <t>シカクショウ</t>
    </rPh>
    <rPh sb="10" eb="11">
      <t>ウツ</t>
    </rPh>
    <phoneticPr fontId="49"/>
  </si>
  <si>
    <t>【外部との連携の場合】</t>
    <rPh sb="1" eb="3">
      <t>ガイブ</t>
    </rPh>
    <rPh sb="5" eb="7">
      <t>レンケイ</t>
    </rPh>
    <rPh sb="8" eb="10">
      <t>バアイ</t>
    </rPh>
    <phoneticPr fontId="49"/>
  </si>
  <si>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49"/>
  </si>
  <si>
    <t>口腔機能向上加算（Ⅰ）・（Ⅱ）</t>
    <rPh sb="0" eb="6">
      <t>コウクウキノウコウジョウ</t>
    </rPh>
    <rPh sb="6" eb="8">
      <t>カサン</t>
    </rPh>
    <phoneticPr fontId="49"/>
  </si>
  <si>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49"/>
  </si>
  <si>
    <t>科学的介護推進体制加算</t>
    <rPh sb="0" eb="3">
      <t>カガクテキ</t>
    </rPh>
    <rPh sb="3" eb="5">
      <t>カイゴ</t>
    </rPh>
    <rPh sb="5" eb="7">
      <t>スイシン</t>
    </rPh>
    <rPh sb="7" eb="9">
      <t>タイセイ</t>
    </rPh>
    <rPh sb="9" eb="11">
      <t>カサン</t>
    </rPh>
    <phoneticPr fontId="49"/>
  </si>
  <si>
    <t>※ＬＩＦＥへの登録が「あり」になっていることを確認してください。</t>
    <rPh sb="7" eb="9">
      <t>トウロク</t>
    </rPh>
    <rPh sb="23" eb="25">
      <t>カクニン</t>
    </rPh>
    <phoneticPr fontId="49"/>
  </si>
  <si>
    <t>※ＬＩＦＥへの登録が「あり」になっていることを確認してください。(（Ⅱ）を算定する場合のみ)</t>
    <rPh sb="7" eb="9">
      <t>トウロク</t>
    </rPh>
    <rPh sb="23" eb="25">
      <t>カクニン</t>
    </rPh>
    <rPh sb="37" eb="39">
      <t>サンテイ</t>
    </rPh>
    <rPh sb="41" eb="43">
      <t>バアイ</t>
    </rPh>
    <phoneticPr fontId="49"/>
  </si>
  <si>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</si>
  <si>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</si>
  <si>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</si>
  <si>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</si>
  <si>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</si>
  <si>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ＡＤＬ維持等加算（申出）の有無</t>
    <rPh sb="3" eb="8">
      <t>イジトウカサン</t>
    </rPh>
    <rPh sb="9" eb="11">
      <t>モウシデ</t>
    </rPh>
    <rPh sb="13" eb="15">
      <t>ウム</t>
    </rPh>
    <phoneticPr fontId="48"/>
  </si>
  <si>
    <t>認知症対応型通所介護　加算届必要添付書類</t>
    <rPh sb="0" eb="10">
      <t>ニンチショウタイオウガタツウショカイゴ</t>
    </rPh>
    <rPh sb="11" eb="14">
      <t>カサントドケ</t>
    </rPh>
    <rPh sb="14" eb="20">
      <t>ヒツヨウテンプショルイ</t>
    </rPh>
    <phoneticPr fontId="48"/>
  </si>
  <si>
    <t>サービス提供体制強化加算に関する届出書（様式１－２）</t>
    <rPh sb="4" eb="12">
      <t>テイキョウタイセイキョウカカサン</t>
    </rPh>
    <rPh sb="13" eb="14">
      <t>カン</t>
    </rPh>
    <rPh sb="16" eb="19">
      <t>トドケデショ</t>
    </rPh>
    <rPh sb="20" eb="22">
      <t>ヨウシキ</t>
    </rPh>
    <phoneticPr fontId="48"/>
  </si>
  <si>
    <t>※当該算定を開始しようとする月の前年同月に届出（申出）が必要です。</t>
    <rPh sb="1" eb="5">
      <t>トウガイサンテイ</t>
    </rPh>
    <rPh sb="6" eb="8">
      <t>カイシ</t>
    </rPh>
    <rPh sb="14" eb="15">
      <t>ツキ</t>
    </rPh>
    <rPh sb="16" eb="20">
      <t>ゼンネンドウゲツ</t>
    </rPh>
    <rPh sb="21" eb="23">
      <t>トドケデ</t>
    </rPh>
    <rPh sb="24" eb="26">
      <t>モウシデ</t>
    </rPh>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</si>
  <si>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</si>
  <si>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</si>
  <si>
    <t>機能訓練指導員の資格証</t>
    <rPh sb="0" eb="7">
      <t>キノウクンレンシドウイン</t>
    </rPh>
    <rPh sb="8" eb="11">
      <t>シカクショウ</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</si>
</sst>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00"/>
    <numFmt numFmtId="183" formatCode="0.00_ "/>
    <numFmt numFmtId="184" formatCode="0.00_);[Red]\(0.00\)"/>
    <numFmt numFmtId="185" formatCode="0.0_ "/>
    <numFmt numFmtId="186" formatCode="0.0_);[Red]\(0.0\)"/>
    <numFmt numFmtId="187" formatCode="0_ ;[Red]\-0\ "/>
    <numFmt numFmtId="188" formatCode="[$-411]ggge&quot;年&quot;m&quot;月&quot;;@"/>
    <numFmt numFmtId="189" formatCode="[Black]#,##0;[Black]\ \-#,##0;[Black]\ 0;[Black]@\ "/>
    <numFmt numFmtId="190" formatCode="#,##0.0#"/>
    <numFmt numFmtId="191" formatCode="h:mm;@"/>
  </numFmts>
  <fonts count="76"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7">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5">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7" fillId="0" borderId="0">
      <alignment vertical="center"/>
    </xf>
    <xf numFmtId="9" fontId="57"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66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89" fontId="23" fillId="0" borderId="0" xfId="13" applyNumberFormat="1" applyFont="1" applyAlignment="1">
      <alignment vertical="center"/>
    </xf>
    <xf numFmtId="0" fontId="22" fillId="0" borderId="0" xfId="13" applyFont="1" applyAlignment="1">
      <alignment vertical="center"/>
    </xf>
    <xf numFmtId="184" fontId="23" fillId="0" borderId="0" xfId="13" applyNumberFormat="1" applyFont="1" applyAlignment="1">
      <alignment horizontal="center" vertical="center"/>
    </xf>
    <xf numFmtId="184" fontId="23" fillId="0" borderId="0" xfId="13" applyNumberFormat="1" applyFont="1" applyAlignment="1">
      <alignment vertical="center"/>
    </xf>
    <xf numFmtId="183"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89" fontId="23" fillId="3" borderId="0" xfId="13" applyNumberFormat="1" applyFont="1" applyFill="1" applyAlignment="1">
      <alignment vertical="center"/>
    </xf>
    <xf numFmtId="0" fontId="27" fillId="0" borderId="0" xfId="17" applyFont="1">
      <alignment vertical="center"/>
    </xf>
    <xf numFmtId="185" fontId="23" fillId="4" borderId="41" xfId="13" applyNumberFormat="1" applyFont="1" applyFill="1" applyBorder="1" applyAlignment="1" applyProtection="1">
      <alignment vertical="center"/>
      <protection locked="0"/>
    </xf>
    <xf numFmtId="185" fontId="23" fillId="5" borderId="6" xfId="13" applyNumberFormat="1" applyFont="1" applyFill="1" applyBorder="1" applyAlignment="1" applyProtection="1">
      <alignment vertical="center"/>
      <protection locked="0"/>
    </xf>
    <xf numFmtId="185" fontId="23" fillId="6" borderId="41" xfId="13" applyNumberFormat="1" applyFont="1" applyFill="1" applyBorder="1" applyAlignment="1" applyProtection="1">
      <alignment vertical="center"/>
      <protection hidden="1"/>
    </xf>
    <xf numFmtId="185"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4" fontId="23" fillId="0" borderId="0" xfId="13" applyNumberFormat="1" applyFont="1" applyAlignment="1">
      <alignment horizontal="right" vertical="center"/>
    </xf>
    <xf numFmtId="184"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6" fontId="23" fillId="6" borderId="41" xfId="13" applyNumberFormat="1" applyFont="1" applyFill="1" applyBorder="1" applyAlignment="1" applyProtection="1">
      <alignment vertical="center"/>
      <protection hidden="1"/>
    </xf>
    <xf numFmtId="184" fontId="23" fillId="7" borderId="0" xfId="13" applyNumberFormat="1" applyFont="1" applyFill="1" applyAlignment="1">
      <alignment horizontal="center" vertical="center" wrapText="1"/>
    </xf>
    <xf numFmtId="184" fontId="23" fillId="0" borderId="0" xfId="13" applyNumberFormat="1" applyFont="1" applyAlignment="1">
      <alignment vertical="center" wrapText="1"/>
    </xf>
    <xf numFmtId="184" fontId="18" fillId="0" borderId="0" xfId="13" applyNumberFormat="1" applyFont="1" applyAlignment="1">
      <alignment vertical="center"/>
    </xf>
    <xf numFmtId="184"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3" fontId="23" fillId="7" borderId="0" xfId="13" applyNumberFormat="1" applyFont="1" applyFill="1" applyAlignment="1">
      <alignment vertical="center"/>
    </xf>
    <xf numFmtId="189" fontId="25" fillId="0" borderId="0" xfId="13" applyNumberFormat="1" applyFont="1" applyAlignment="1">
      <alignment vertical="center"/>
    </xf>
    <xf numFmtId="189"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89" fontId="25" fillId="0" borderId="0" xfId="13" applyNumberFormat="1" applyFont="1" applyAlignment="1">
      <alignment vertical="center" wrapText="1"/>
    </xf>
    <xf numFmtId="189" fontId="23" fillId="0" borderId="0" xfId="13" applyNumberFormat="1" applyFont="1" applyAlignment="1">
      <alignment horizontal="right" vertical="center"/>
    </xf>
    <xf numFmtId="185" fontId="25" fillId="4" borderId="41" xfId="13" applyNumberFormat="1" applyFont="1" applyFill="1" applyBorder="1" applyAlignment="1" applyProtection="1">
      <alignment vertical="center" wrapText="1"/>
      <protection locked="0"/>
    </xf>
    <xf numFmtId="189" fontId="23" fillId="0" borderId="0" xfId="13" applyNumberFormat="1" applyFont="1" applyAlignment="1">
      <alignment horizontal="center" vertical="center"/>
    </xf>
    <xf numFmtId="189" fontId="23" fillId="7" borderId="0" xfId="13" applyNumberFormat="1" applyFont="1" applyFill="1" applyAlignment="1">
      <alignment vertical="center"/>
    </xf>
    <xf numFmtId="189" fontId="23" fillId="0" borderId="0" xfId="13" applyNumberFormat="1" applyFont="1" applyAlignment="1">
      <alignment vertical="center" wrapText="1"/>
    </xf>
    <xf numFmtId="189" fontId="18" fillId="0" borderId="0" xfId="13" applyNumberFormat="1" applyFont="1" applyAlignment="1">
      <alignment vertical="center"/>
    </xf>
    <xf numFmtId="189" fontId="18" fillId="0" borderId="0" xfId="13" applyNumberFormat="1" applyFont="1" applyAlignment="1">
      <alignment vertical="center" wrapText="1"/>
    </xf>
    <xf numFmtId="0" fontId="23" fillId="0" borderId="27" xfId="13" applyFont="1" applyBorder="1" applyAlignment="1">
      <alignment horizontal="center" vertical="center"/>
    </xf>
    <xf numFmtId="184" fontId="23" fillId="0" borderId="0" xfId="13" applyNumberFormat="1" applyFont="1" applyAlignment="1">
      <alignment horizontal="left" vertical="center" wrapText="1"/>
    </xf>
    <xf numFmtId="189"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89" fontId="18" fillId="0" borderId="0" xfId="13" applyNumberFormat="1" applyFont="1" applyAlignment="1">
      <alignment horizontal="left" vertical="center"/>
    </xf>
    <xf numFmtId="183" fontId="23" fillId="8" borderId="0" xfId="13" applyNumberFormat="1" applyFont="1" applyFill="1" applyAlignment="1">
      <alignment vertical="center"/>
    </xf>
    <xf numFmtId="0" fontId="23" fillId="7" borderId="0" xfId="13" applyFont="1" applyFill="1" applyAlignment="1">
      <alignment vertical="center"/>
    </xf>
    <xf numFmtId="183" fontId="18" fillId="0" borderId="0" xfId="13" applyNumberFormat="1" applyFont="1" applyAlignment="1">
      <alignment vertical="center"/>
    </xf>
    <xf numFmtId="184"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89" fontId="23" fillId="9" borderId="0" xfId="13" applyNumberFormat="1" applyFont="1" applyFill="1" applyAlignment="1">
      <alignment vertical="center"/>
    </xf>
    <xf numFmtId="0" fontId="22" fillId="9" borderId="0" xfId="13" applyFont="1" applyFill="1" applyAlignment="1">
      <alignment vertical="center"/>
    </xf>
    <xf numFmtId="184" fontId="29" fillId="0" borderId="0" xfId="13" applyNumberFormat="1" applyFont="1" applyAlignment="1">
      <alignment horizontal="left" vertical="center" wrapText="1"/>
    </xf>
    <xf numFmtId="0" fontId="23" fillId="0" borderId="53" xfId="13" applyFont="1" applyBorder="1" applyAlignment="1">
      <alignment horizontal="center" vertical="center"/>
    </xf>
    <xf numFmtId="189" fontId="23" fillId="0" borderId="48" xfId="13" applyNumberFormat="1" applyFont="1" applyBorder="1" applyAlignment="1">
      <alignment horizontal="center" vertical="center" shrinkToFit="1"/>
    </xf>
    <xf numFmtId="189" fontId="23" fillId="0" borderId="0" xfId="13" applyNumberFormat="1" applyFont="1" applyAlignment="1">
      <alignment horizontal="right" vertical="center" shrinkToFit="1"/>
    </xf>
    <xf numFmtId="189" fontId="23" fillId="0" borderId="0" xfId="13" applyNumberFormat="1" applyFont="1" applyAlignment="1">
      <alignment horizontal="left" vertical="center" wrapText="1"/>
    </xf>
    <xf numFmtId="189" fontId="23" fillId="0" borderId="0" xfId="13" applyNumberFormat="1" applyFont="1" applyAlignment="1">
      <alignment horizontal="left" vertical="center"/>
    </xf>
    <xf numFmtId="189" fontId="23" fillId="0" borderId="52" xfId="13" applyNumberFormat="1" applyFont="1" applyBorder="1" applyAlignment="1">
      <alignment horizontal="center" vertical="center" shrinkToFit="1"/>
    </xf>
    <xf numFmtId="183"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89"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8"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5" xfId="12" applyNumberFormat="1" applyFont="1" applyBorder="1" applyAlignment="1">
      <alignment horizontal="center" vertical="center"/>
    </xf>
    <xf numFmtId="12" fontId="18" fillId="0" borderId="72" xfId="12" applyNumberFormat="1" applyFont="1" applyBorder="1" applyAlignment="1">
      <alignment horizontal="center" vertical="center"/>
    </xf>
    <xf numFmtId="0" fontId="18" fillId="0" borderId="72"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2" xfId="12" applyNumberFormat="1" applyFont="1" applyFill="1" applyBorder="1" applyAlignment="1">
      <alignment horizontal="center" vertical="center"/>
    </xf>
    <xf numFmtId="0" fontId="18" fillId="0" borderId="73"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1" borderId="28" xfId="7" applyNumberFormat="1" applyFont="1" applyFill="1" applyBorder="1" applyAlignment="1" applyProtection="1">
      <alignment vertical="center"/>
      <protection locked="0"/>
    </xf>
    <xf numFmtId="180" fontId="17" fillId="11" borderId="70" xfId="7" applyNumberFormat="1" applyFont="1" applyFill="1" applyBorder="1" applyAlignment="1" applyProtection="1">
      <alignment vertical="center"/>
      <protection locked="0"/>
    </xf>
    <xf numFmtId="180" fontId="17" fillId="11" borderId="29" xfId="7" applyNumberFormat="1" applyFont="1" applyFill="1" applyBorder="1" applyAlignment="1" applyProtection="1">
      <alignment vertical="center"/>
      <protection locked="0"/>
    </xf>
    <xf numFmtId="180" fontId="17" fillId="11" borderId="0" xfId="7" applyNumberFormat="1" applyFont="1" applyFill="1" applyBorder="1" applyAlignment="1" applyProtection="1">
      <alignment vertical="center"/>
      <protection locked="0"/>
    </xf>
    <xf numFmtId="180" fontId="17" fillId="11" borderId="54" xfId="7" applyNumberFormat="1" applyFont="1" applyFill="1" applyBorder="1" applyAlignment="1" applyProtection="1">
      <alignment vertical="center"/>
      <protection locked="0"/>
    </xf>
    <xf numFmtId="180" fontId="17" fillId="11"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2" borderId="13" xfId="7" applyNumberFormat="1" applyFont="1" applyFill="1" applyBorder="1" applyAlignment="1" applyProtection="1"/>
    <xf numFmtId="12" fontId="18" fillId="10"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1" borderId="42" xfId="7" applyNumberFormat="1" applyFont="1" applyFill="1" applyBorder="1" applyAlignment="1" applyProtection="1">
      <alignment vertical="center"/>
      <protection locked="0"/>
    </xf>
    <xf numFmtId="180" fontId="17" fillId="11" borderId="72" xfId="7" applyNumberFormat="1" applyFont="1" applyFill="1" applyBorder="1" applyAlignment="1" applyProtection="1">
      <alignment vertical="center"/>
      <protection locked="0"/>
    </xf>
    <xf numFmtId="180" fontId="17" fillId="11" borderId="30" xfId="7" applyNumberFormat="1" applyFont="1" applyFill="1" applyBorder="1" applyAlignment="1" applyProtection="1">
      <alignment vertical="center"/>
      <protection locked="0"/>
    </xf>
    <xf numFmtId="180" fontId="17" fillId="11" borderId="55"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1" borderId="17" xfId="12" applyFont="1" applyFill="1" applyBorder="1" applyAlignment="1">
      <alignment horizontal="center"/>
    </xf>
    <xf numFmtId="0" fontId="23" fillId="2" borderId="13" xfId="12" applyFont="1" applyFill="1" applyBorder="1" applyAlignment="1">
      <alignment horizontal="center"/>
    </xf>
    <xf numFmtId="180" fontId="17" fillId="11"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1"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7"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7" xfId="5" applyNumberFormat="1" applyFont="1" applyFill="1" applyBorder="1" applyAlignment="1" applyProtection="1">
      <alignment vertical="center"/>
    </xf>
    <xf numFmtId="182" fontId="17" fillId="12" borderId="17" xfId="7" applyNumberFormat="1" applyFont="1" applyFill="1" applyBorder="1" applyAlignment="1" applyProtection="1"/>
    <xf numFmtId="187" fontId="12" fillId="12" borderId="42" xfId="5" applyNumberFormat="1" applyFont="1" applyFill="1" applyBorder="1" applyAlignment="1" applyProtection="1">
      <alignment vertical="center"/>
    </xf>
    <xf numFmtId="182" fontId="24" fillId="12" borderId="76"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1"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1"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1" fillId="0" borderId="12" xfId="30" applyFont="1" applyBorder="1" applyAlignment="1">
      <alignment vertical="center" shrinkToFit="1"/>
    </xf>
    <xf numFmtId="0" fontId="52"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1"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0" fillId="0" borderId="17" xfId="30" applyFont="1" applyBorder="1" applyAlignment="1">
      <alignment horizontal="left" vertical="center"/>
    </xf>
    <xf numFmtId="0" fontId="50" fillId="0" borderId="29" xfId="30" applyFont="1" applyBorder="1" applyAlignment="1">
      <alignment vertical="center"/>
    </xf>
    <xf numFmtId="0" fontId="50" fillId="0" borderId="27" xfId="30" applyFont="1" applyBorder="1" applyAlignment="1">
      <alignment vertical="center"/>
    </xf>
    <xf numFmtId="0" fontId="50" fillId="0" borderId="28" xfId="30" applyFont="1" applyBorder="1" applyAlignment="1">
      <alignment vertical="center"/>
    </xf>
    <xf numFmtId="0" fontId="50" fillId="0" borderId="53" xfId="30" applyFont="1" applyBorder="1" applyAlignment="1">
      <alignment vertical="center"/>
    </xf>
    <xf numFmtId="0" fontId="50" fillId="0" borderId="13" xfId="30" applyFont="1" applyBorder="1" applyAlignment="1">
      <alignment vertical="center"/>
    </xf>
    <xf numFmtId="0" fontId="50"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53" fillId="0" borderId="0" xfId="30" applyFont="1" applyAlignment="1">
      <alignment horizontal="center" vertical="center"/>
    </xf>
    <xf numFmtId="0" fontId="50" fillId="0" borderId="26" xfId="30" applyFont="1" applyBorder="1" applyAlignment="1">
      <alignment horizontal="left" vertical="center"/>
    </xf>
    <xf numFmtId="0" fontId="12" fillId="0" borderId="11" xfId="9" applyFont="1" applyBorder="1" applyAlignment="1">
      <alignment horizontal="left" vertical="center" wrapText="1"/>
    </xf>
    <xf numFmtId="0" fontId="55" fillId="0" borderId="0" xfId="34" applyFont="1">
      <alignment vertical="center"/>
    </xf>
    <xf numFmtId="0" fontId="59" fillId="0" borderId="0" xfId="34" applyFont="1">
      <alignment vertical="center"/>
    </xf>
    <xf numFmtId="0" fontId="61" fillId="2" borderId="0" xfId="34" applyFont="1" applyFill="1" applyAlignment="1">
      <alignment horizontal="left" vertical="center"/>
    </xf>
    <xf numFmtId="0" fontId="59" fillId="2" borderId="11" xfId="34" applyFont="1" applyFill="1" applyBorder="1" applyAlignment="1">
      <alignment horizontal="center" vertical="center"/>
    </xf>
    <xf numFmtId="0" fontId="55" fillId="2" borderId="11" xfId="34" applyFont="1" applyFill="1" applyBorder="1" applyAlignment="1">
      <alignment horizontal="center" vertical="center"/>
    </xf>
    <xf numFmtId="0" fontId="59" fillId="0" borderId="0" xfId="34" applyFont="1" applyAlignment="1">
      <alignment horizontal="justify" vertical="center" wrapText="1"/>
    </xf>
    <xf numFmtId="0" fontId="59" fillId="0" borderId="0" xfId="34" applyFont="1" applyAlignment="1">
      <alignment vertical="center" wrapText="1"/>
    </xf>
    <xf numFmtId="0" fontId="59" fillId="0" borderId="0" xfId="34" applyFont="1" applyAlignment="1">
      <alignment horizontal="left" vertical="center"/>
    </xf>
    <xf numFmtId="0" fontId="55" fillId="0" borderId="0" xfId="34" applyFont="1" applyAlignment="1">
      <alignment horizontal="left" vertical="center"/>
    </xf>
    <xf numFmtId="0" fontId="47" fillId="0" borderId="0" xfId="34" applyFont="1" applyAlignment="1">
      <alignment vertical="center" shrinkToFit="1"/>
    </xf>
    <xf numFmtId="0" fontId="55" fillId="0" borderId="0" xfId="34" applyFont="1" applyAlignment="1">
      <alignment vertical="center" shrinkToFit="1"/>
    </xf>
    <xf numFmtId="0" fontId="65" fillId="0" borderId="0" xfId="34" applyFont="1">
      <alignment vertical="center"/>
    </xf>
    <xf numFmtId="190" fontId="59" fillId="2" borderId="4" xfId="34" applyNumberFormat="1" applyFont="1" applyFill="1" applyBorder="1" applyAlignment="1" applyProtection="1">
      <alignment horizontal="center" vertical="center" shrinkToFit="1"/>
      <protection locked="0"/>
    </xf>
    <xf numFmtId="190" fontId="59" fillId="2" borderId="77" xfId="34" applyNumberFormat="1" applyFont="1" applyFill="1" applyBorder="1" applyAlignment="1" applyProtection="1">
      <alignment horizontal="center" vertical="center" shrinkToFit="1"/>
      <protection locked="0"/>
    </xf>
    <xf numFmtId="190" fontId="59" fillId="2" borderId="81" xfId="34" applyNumberFormat="1" applyFont="1" applyFill="1" applyBorder="1" applyAlignment="1" applyProtection="1">
      <alignment horizontal="center" vertical="center" shrinkToFit="1"/>
      <protection locked="0"/>
    </xf>
    <xf numFmtId="0" fontId="59" fillId="0" borderId="83" xfId="34" applyFont="1" applyBorder="1">
      <alignment vertical="center"/>
    </xf>
    <xf numFmtId="0" fontId="59" fillId="2" borderId="84"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5" xfId="34" applyFont="1" applyFill="1" applyBorder="1" applyAlignment="1" applyProtection="1">
      <alignment horizontal="left" vertical="center" wrapText="1"/>
      <protection locked="0"/>
    </xf>
    <xf numFmtId="190" fontId="63" fillId="2" borderId="84" xfId="35" applyNumberFormat="1" applyFont="1" applyFill="1" applyBorder="1" applyAlignment="1" applyProtection="1">
      <alignment horizontal="center" vertical="center" wrapText="1"/>
    </xf>
    <xf numFmtId="190" fontId="63" fillId="2" borderId="85" xfId="35" applyNumberFormat="1" applyFont="1" applyFill="1" applyBorder="1" applyAlignment="1" applyProtection="1">
      <alignment horizontal="center" vertical="center" wrapText="1"/>
    </xf>
    <xf numFmtId="190" fontId="63" fillId="2" borderId="84" xfId="34" applyNumberFormat="1" applyFont="1" applyFill="1" applyBorder="1" applyAlignment="1">
      <alignment horizontal="center" vertical="center" wrapText="1"/>
    </xf>
    <xf numFmtId="190" fontId="63" fillId="2" borderId="85" xfId="34" applyNumberFormat="1" applyFont="1" applyFill="1" applyBorder="1" applyAlignment="1">
      <alignment horizontal="center" vertical="center" wrapText="1"/>
    </xf>
    <xf numFmtId="190" fontId="59" fillId="2" borderId="86" xfId="34" applyNumberFormat="1" applyFont="1" applyFill="1" applyBorder="1" applyAlignment="1" applyProtection="1">
      <alignment horizontal="center" vertical="center" shrinkToFit="1"/>
      <protection locked="0"/>
    </xf>
    <xf numFmtId="190" fontId="59" fillId="2" borderId="24" xfId="34" applyNumberFormat="1" applyFont="1" applyFill="1" applyBorder="1" applyAlignment="1" applyProtection="1">
      <alignment horizontal="center" vertical="center" shrinkToFit="1"/>
      <protection locked="0"/>
    </xf>
    <xf numFmtId="190" fontId="59" fillId="2" borderId="87" xfId="34" applyNumberFormat="1" applyFont="1" applyFill="1" applyBorder="1" applyAlignment="1" applyProtection="1">
      <alignment horizontal="center" vertical="center" shrinkToFit="1"/>
      <protection locked="0"/>
    </xf>
    <xf numFmtId="0" fontId="59" fillId="2" borderId="84" xfId="34" applyFont="1" applyFill="1" applyBorder="1" applyAlignment="1" applyProtection="1">
      <alignment horizontal="center" vertical="center" wrapText="1"/>
      <protection locked="0"/>
    </xf>
    <xf numFmtId="0" fontId="59" fillId="2" borderId="17"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6"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5" fillId="2" borderId="85" xfId="34" applyFont="1" applyFill="1" applyBorder="1" applyAlignment="1" applyProtection="1">
      <alignment horizontal="center" vertical="center" wrapText="1"/>
      <protection locked="0"/>
    </xf>
    <xf numFmtId="0" fontId="59" fillId="0" borderId="88" xfId="34" applyFont="1" applyBorder="1">
      <alignment vertical="center"/>
    </xf>
    <xf numFmtId="190" fontId="59" fillId="2" borderId="90" xfId="34" applyNumberFormat="1" applyFont="1" applyFill="1" applyBorder="1" applyAlignment="1" applyProtection="1">
      <alignment horizontal="center" vertical="center" shrinkToFit="1"/>
      <protection locked="0"/>
    </xf>
    <xf numFmtId="190" fontId="59" fillId="2" borderId="91" xfId="34" applyNumberFormat="1" applyFont="1" applyFill="1" applyBorder="1" applyAlignment="1" applyProtection="1">
      <alignment horizontal="center" vertical="center" shrinkToFit="1"/>
      <protection locked="0"/>
    </xf>
    <xf numFmtId="190" fontId="59" fillId="2" borderId="92" xfId="34" applyNumberFormat="1" applyFont="1" applyFill="1" applyBorder="1" applyAlignment="1" applyProtection="1">
      <alignment horizontal="center" vertical="center" shrinkToFit="1"/>
      <protection locked="0"/>
    </xf>
    <xf numFmtId="0" fontId="59" fillId="0" borderId="94" xfId="34" applyFont="1" applyBorder="1">
      <alignment vertical="center"/>
    </xf>
    <xf numFmtId="0" fontId="59" fillId="0" borderId="77" xfId="34" applyFont="1" applyBorder="1" applyAlignment="1">
      <alignment horizontal="center" vertical="center" wrapText="1"/>
    </xf>
    <xf numFmtId="0" fontId="56" fillId="0" borderId="77" xfId="34" applyFont="1" applyBorder="1" applyAlignment="1">
      <alignment horizontal="center" vertical="center" wrapText="1"/>
    </xf>
    <xf numFmtId="0" fontId="56" fillId="0" borderId="4" xfId="34" applyFont="1" applyBorder="1" applyAlignment="1">
      <alignment horizontal="center" vertical="center" wrapText="1"/>
    </xf>
    <xf numFmtId="0" fontId="56" fillId="0" borderId="81" xfId="34" applyFont="1" applyBorder="1" applyAlignment="1">
      <alignment horizontal="center" vertical="center" wrapText="1"/>
    </xf>
    <xf numFmtId="0" fontId="59" fillId="0" borderId="3" xfId="34" applyFont="1" applyBorder="1" applyAlignment="1">
      <alignment horizontal="center" vertical="center"/>
    </xf>
    <xf numFmtId="0" fontId="56" fillId="0" borderId="11" xfId="34" applyFont="1" applyBorder="1" applyAlignment="1">
      <alignment horizontal="center" vertical="center"/>
    </xf>
    <xf numFmtId="0" fontId="56" fillId="0" borderId="99" xfId="34" applyFont="1" applyBorder="1" applyAlignment="1">
      <alignment horizontal="center" vertical="center"/>
    </xf>
    <xf numFmtId="0" fontId="56" fillId="0" borderId="3" xfId="34" applyFont="1" applyBorder="1" applyAlignment="1">
      <alignment horizontal="center" vertical="center"/>
    </xf>
    <xf numFmtId="0" fontId="55" fillId="0" borderId="0" xfId="34" applyFont="1" applyAlignment="1">
      <alignment horizontal="right" vertical="center"/>
    </xf>
    <xf numFmtId="0" fontId="63" fillId="0" borderId="0" xfId="34" applyFont="1">
      <alignment vertical="center"/>
    </xf>
    <xf numFmtId="0" fontId="63" fillId="0" borderId="0" xfId="34" applyFont="1" applyAlignment="1">
      <alignment horizontal="right" vertical="center"/>
    </xf>
    <xf numFmtId="0" fontId="56" fillId="0" borderId="0" xfId="34" applyFont="1">
      <alignment vertical="center"/>
    </xf>
    <xf numFmtId="0" fontId="59" fillId="2" borderId="0" xfId="34" applyFont="1" applyFill="1">
      <alignment vertical="center"/>
    </xf>
    <xf numFmtId="0" fontId="56" fillId="2" borderId="0" xfId="34" applyFont="1" applyFill="1">
      <alignment vertical="center"/>
    </xf>
    <xf numFmtId="0" fontId="66" fillId="2" borderId="0" xfId="34" applyFont="1" applyFill="1" applyAlignment="1">
      <alignment horizontal="center" vertical="center"/>
    </xf>
    <xf numFmtId="0" fontId="66" fillId="2" borderId="0" xfId="34" applyFont="1" applyFill="1">
      <alignment vertical="center"/>
    </xf>
    <xf numFmtId="0" fontId="59" fillId="2" borderId="0" xfId="34" applyFont="1" applyFill="1" applyAlignment="1">
      <alignment horizontal="center" vertical="center"/>
    </xf>
    <xf numFmtId="0" fontId="59" fillId="2" borderId="0" xfId="34" applyFont="1" applyFill="1" applyAlignment="1">
      <alignment horizontal="centerContinuous" vertical="center"/>
    </xf>
    <xf numFmtId="0" fontId="56" fillId="2" borderId="0" xfId="34" applyFont="1" applyFill="1" applyAlignment="1">
      <alignment horizontal="centerContinuous" vertical="center"/>
    </xf>
    <xf numFmtId="0" fontId="63" fillId="2" borderId="0" xfId="34" applyFont="1" applyFill="1">
      <alignment vertical="center"/>
    </xf>
    <xf numFmtId="0" fontId="59" fillId="0" borderId="0" xfId="34" quotePrefix="1" applyFont="1" applyAlignment="1">
      <alignment horizontal="center" vertical="center"/>
    </xf>
    <xf numFmtId="0" fontId="63" fillId="0" borderId="0" xfId="34" applyFont="1" applyAlignment="1">
      <alignment horizontal="center" vertical="center"/>
    </xf>
    <xf numFmtId="0" fontId="66" fillId="0" borderId="0" xfId="34" applyFont="1" applyAlignment="1">
      <alignment horizontal="left" vertical="center"/>
    </xf>
    <xf numFmtId="0" fontId="66" fillId="0" borderId="0" xfId="34" applyFont="1">
      <alignment vertical="center"/>
    </xf>
    <xf numFmtId="0" fontId="63" fillId="2" borderId="0" xfId="34" applyFont="1" applyFill="1" applyAlignment="1">
      <alignment horizontal="center" vertical="center"/>
    </xf>
    <xf numFmtId="0" fontId="63" fillId="2" borderId="0" xfId="34" applyFont="1" applyFill="1" applyAlignment="1">
      <alignment horizontal="right" vertical="center"/>
    </xf>
    <xf numFmtId="0" fontId="66" fillId="2" borderId="0" xfId="34" applyFont="1" applyFill="1" applyAlignment="1">
      <alignment horizontal="right" vertical="center"/>
    </xf>
    <xf numFmtId="0" fontId="66" fillId="0" borderId="0" xfId="34" applyFont="1" applyAlignment="1">
      <alignment horizontal="right" vertical="center"/>
    </xf>
    <xf numFmtId="0" fontId="63" fillId="0" borderId="0" xfId="34" applyFont="1" applyAlignment="1">
      <alignment horizontal="left" vertical="center"/>
    </xf>
    <xf numFmtId="0" fontId="67" fillId="2" borderId="0" xfId="34" applyFont="1" applyFill="1">
      <alignment vertical="center"/>
    </xf>
    <xf numFmtId="0" fontId="67" fillId="2" borderId="0" xfId="34" applyFont="1" applyFill="1" applyAlignment="1">
      <alignment horizontal="center" vertical="center"/>
    </xf>
    <xf numFmtId="0" fontId="67" fillId="2" borderId="0" xfId="34" applyFont="1" applyFill="1" applyAlignment="1">
      <alignment horizontal="left" vertical="center"/>
    </xf>
    <xf numFmtId="0" fontId="68" fillId="2" borderId="0" xfId="34" applyFont="1" applyFill="1" applyAlignment="1">
      <alignment horizontal="left" vertical="center"/>
    </xf>
    <xf numFmtId="0" fontId="67" fillId="15" borderId="11" xfId="34" applyFont="1" applyFill="1" applyBorder="1" applyAlignment="1" applyProtection="1">
      <alignment horizontal="left" vertical="center"/>
      <protection locked="0"/>
    </xf>
    <xf numFmtId="0" fontId="67" fillId="15" borderId="11" xfId="34" applyFont="1" applyFill="1" applyBorder="1" applyAlignment="1" applyProtection="1">
      <alignment horizontal="center" vertical="center"/>
      <protection locked="0"/>
    </xf>
    <xf numFmtId="0" fontId="67" fillId="2" borderId="11" xfId="34" applyFont="1" applyFill="1" applyBorder="1" applyAlignment="1">
      <alignment horizontal="center" vertical="center"/>
    </xf>
    <xf numFmtId="20" fontId="67" fillId="2" borderId="11" xfId="34" applyNumberFormat="1" applyFont="1" applyFill="1" applyBorder="1" applyAlignment="1">
      <alignment horizontal="center" vertical="center"/>
    </xf>
    <xf numFmtId="191" fontId="67" fillId="2" borderId="11" xfId="34" applyNumberFormat="1" applyFont="1" applyFill="1" applyBorder="1" applyAlignment="1">
      <alignment horizontal="center" vertical="center"/>
    </xf>
    <xf numFmtId="20" fontId="67" fillId="15" borderId="11" xfId="34" applyNumberFormat="1" applyFont="1" applyFill="1" applyBorder="1" applyAlignment="1" applyProtection="1">
      <alignment horizontal="center" vertical="center"/>
      <protection locked="0"/>
    </xf>
    <xf numFmtId="0" fontId="67" fillId="2" borderId="11" xfId="35" applyNumberFormat="1" applyFont="1" applyFill="1" applyBorder="1" applyAlignment="1" applyProtection="1">
      <alignment horizontal="center" vertical="center"/>
    </xf>
    <xf numFmtId="0" fontId="69" fillId="2" borderId="0" xfId="34" applyFont="1" applyFill="1" applyAlignment="1">
      <alignment horizontal="left" vertical="center"/>
    </xf>
    <xf numFmtId="0" fontId="69" fillId="2" borderId="0" xfId="34" applyFont="1" applyFill="1">
      <alignment vertical="center"/>
    </xf>
    <xf numFmtId="0" fontId="70" fillId="2" borderId="0" xfId="34" applyFont="1" applyFill="1" applyAlignment="1">
      <alignment horizontal="left" vertical="center"/>
    </xf>
    <xf numFmtId="0" fontId="71"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7" xfId="9" applyFont="1" applyBorder="1" applyAlignment="1">
      <alignment horizontal="left" vertical="center" wrapText="1"/>
    </xf>
    <xf numFmtId="0" fontId="17" fillId="16" borderId="11" xfId="9" applyFont="1" applyFill="1" applyBorder="1" applyAlignment="1">
      <alignment horizontal="center" vertical="center" wrapText="1"/>
    </xf>
    <xf numFmtId="0" fontId="58" fillId="16" borderId="11" xfId="9" applyFont="1" applyFill="1" applyBorder="1" applyAlignment="1">
      <alignment horizontal="center" vertical="center" wrapText="1"/>
    </xf>
    <xf numFmtId="0" fontId="58" fillId="16" borderId="28" xfId="9" applyFont="1" applyFill="1" applyBorder="1" applyAlignment="1">
      <alignment horizontal="center" vertical="center" wrapText="1"/>
    </xf>
    <xf numFmtId="0" fontId="12" fillId="0" borderId="104" xfId="0" applyFont="1" applyBorder="1" applyAlignment="1">
      <alignment horizontal="left" vertical="center" wrapText="1"/>
    </xf>
    <xf numFmtId="0" fontId="12" fillId="0" borderId="53" xfId="0" applyFont="1" applyBorder="1" applyAlignment="1">
      <alignment horizontal="left" vertical="center" wrapText="1"/>
    </xf>
    <xf numFmtId="0" fontId="12" fillId="0" borderId="13" xfId="9" applyFont="1" applyBorder="1" applyAlignment="1">
      <alignment horizontal="left" vertical="center" wrapText="1"/>
    </xf>
    <xf numFmtId="0" fontId="14" fillId="0" borderId="13" xfId="9" applyFont="1" applyBorder="1" applyAlignment="1">
      <alignment horizontal="left" vertical="center"/>
    </xf>
    <xf numFmtId="0" fontId="13" fillId="0" borderId="17" xfId="9" applyFont="1" applyBorder="1" applyAlignment="1">
      <alignment horizontal="left" vertical="center"/>
    </xf>
    <xf numFmtId="0" fontId="40" fillId="0" borderId="13" xfId="9" applyFont="1" applyBorder="1" applyAlignment="1">
      <alignment horizontal="left" vertical="center" wrapText="1"/>
    </xf>
    <xf numFmtId="0" fontId="72" fillId="0" borderId="0" xfId="9" applyFont="1" applyAlignment="1">
      <alignment horizontal="left" vertical="center"/>
    </xf>
    <xf numFmtId="0" fontId="40" fillId="0" borderId="30" xfId="9" applyFont="1" applyBorder="1" applyAlignment="1">
      <alignment horizontal="center" vertical="center" wrapText="1"/>
    </xf>
    <xf numFmtId="0" fontId="40" fillId="0" borderId="11" xfId="9" applyFont="1" applyBorder="1" applyAlignment="1">
      <alignment horizontal="left" vertical="center" wrapText="1"/>
    </xf>
    <xf numFmtId="0" fontId="58" fillId="0" borderId="11" xfId="36" applyFont="1" applyBorder="1">
      <alignment vertical="center"/>
    </xf>
    <xf numFmtId="0" fontId="58" fillId="0" borderId="30" xfId="36" applyFont="1" applyBorder="1" applyAlignment="1">
      <alignment horizontal="center" vertical="center"/>
    </xf>
    <xf numFmtId="0" fontId="12" fillId="0" borderId="17" xfId="9" applyFont="1" applyBorder="1" applyAlignment="1">
      <alignment horizontal="left" vertical="center" wrapText="1"/>
    </xf>
    <xf numFmtId="0" fontId="40" fillId="0" borderId="16" xfId="9" applyFont="1" applyBorder="1" applyAlignment="1">
      <alignment horizontal="center" vertical="center"/>
    </xf>
    <xf numFmtId="0" fontId="58" fillId="16" borderId="25" xfId="9" applyFont="1" applyFill="1" applyBorder="1" applyAlignment="1">
      <alignment horizontal="center" vertical="center"/>
    </xf>
    <xf numFmtId="0" fontId="40" fillId="0" borderId="16" xfId="9" applyFont="1" applyBorder="1" applyAlignment="1">
      <alignment horizontal="left" vertical="center"/>
    </xf>
    <xf numFmtId="0" fontId="73" fillId="0" borderId="0" xfId="9" applyFont="1" applyAlignment="1">
      <alignment horizontal="left" vertical="center"/>
    </xf>
    <xf numFmtId="0" fontId="73" fillId="0" borderId="12" xfId="9" applyFont="1" applyBorder="1" applyAlignment="1">
      <alignment horizontal="left" vertical="center"/>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12" fillId="0" borderId="25" xfId="9" applyFont="1" applyBorder="1" applyAlignment="1">
      <alignment horizontal="center" vertical="center"/>
    </xf>
    <xf numFmtId="0" fontId="12" fillId="0" borderId="26" xfId="9" applyFont="1" applyBorder="1" applyAlignment="1">
      <alignment horizontal="center" vertical="center"/>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12" fillId="0" borderId="15"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40" fillId="0" borderId="42" xfId="9" applyFont="1" applyBorder="1" applyAlignment="1">
      <alignment horizontal="center" vertical="center" wrapText="1"/>
    </xf>
    <xf numFmtId="0" fontId="40" fillId="0" borderId="55" xfId="9" applyFont="1" applyBorder="1" applyAlignment="1">
      <alignment horizontal="center" vertical="center" wrapText="1"/>
    </xf>
    <xf numFmtId="0" fontId="40" fillId="0" borderId="30" xfId="9" applyFont="1" applyBorder="1" applyAlignment="1">
      <alignment horizontal="center" vertical="center" wrapText="1"/>
    </xf>
    <xf numFmtId="0" fontId="58" fillId="0" borderId="11" xfId="36" applyFont="1" applyBorder="1" applyAlignment="1">
      <alignment horizontal="center" vertical="center" wrapText="1"/>
    </xf>
    <xf numFmtId="0" fontId="74" fillId="0" borderId="0" xfId="9" applyFont="1" applyAlignment="1">
      <alignment horizontal="center" vertical="center" wrapText="1"/>
    </xf>
    <xf numFmtId="0" fontId="75" fillId="0" borderId="0" xfId="9" applyFont="1" applyAlignment="1">
      <alignment horizontal="center" vertical="center" wrapText="1"/>
    </xf>
    <xf numFmtId="0" fontId="12" fillId="0" borderId="55" xfId="9" applyFont="1" applyBorder="1" applyAlignment="1">
      <alignment horizontal="center"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42" xfId="9" applyFont="1" applyBorder="1" applyAlignment="1">
      <alignment horizontal="left" vertical="center" wrapText="1"/>
    </xf>
    <xf numFmtId="190" fontId="63" fillId="2" borderId="85" xfId="35" applyNumberFormat="1" applyFont="1" applyFill="1" applyBorder="1" applyAlignment="1" applyProtection="1">
      <alignment horizontal="center" vertical="center" wrapText="1"/>
    </xf>
    <xf numFmtId="190" fontId="63" fillId="2" borderId="84" xfId="35" applyNumberFormat="1" applyFont="1" applyFill="1" applyBorder="1" applyAlignment="1" applyProtection="1">
      <alignment horizontal="center" vertical="center" wrapText="1"/>
    </xf>
    <xf numFmtId="190" fontId="63" fillId="2" borderId="85" xfId="34" applyNumberFormat="1" applyFont="1" applyFill="1" applyBorder="1" applyAlignment="1">
      <alignment horizontal="center" vertical="center" wrapText="1"/>
    </xf>
    <xf numFmtId="190" fontId="63" fillId="2" borderId="84" xfId="34" applyNumberFormat="1" applyFont="1" applyFill="1" applyBorder="1" applyAlignment="1">
      <alignment horizontal="center" vertical="center" wrapText="1"/>
    </xf>
    <xf numFmtId="0" fontId="63" fillId="15" borderId="0" xfId="34" applyFont="1" applyFill="1" applyAlignment="1" applyProtection="1">
      <alignment horizontal="center" vertical="center"/>
      <protection locked="0"/>
    </xf>
    <xf numFmtId="0" fontId="59" fillId="14" borderId="11" xfId="34" applyFont="1" applyFill="1" applyBorder="1" applyAlignment="1" applyProtection="1">
      <alignment horizontal="center" vertical="center"/>
      <protection locked="0"/>
    </xf>
    <xf numFmtId="0" fontId="59" fillId="0" borderId="85" xfId="34" applyFont="1" applyBorder="1" applyAlignment="1">
      <alignment horizontal="center" vertical="center"/>
    </xf>
    <xf numFmtId="0" fontId="59" fillId="0" borderId="17" xfId="34" applyFont="1" applyBorder="1" applyAlignment="1">
      <alignment horizontal="center" vertical="center"/>
    </xf>
    <xf numFmtId="0" fontId="59" fillId="0" borderId="84" xfId="34" applyFont="1" applyBorder="1" applyAlignment="1">
      <alignment horizontal="center" vertical="center"/>
    </xf>
    <xf numFmtId="0" fontId="55" fillId="0" borderId="102" xfId="34" applyFont="1" applyBorder="1" applyAlignment="1">
      <alignment horizontal="center" vertical="center" wrapText="1"/>
    </xf>
    <xf numFmtId="0" fontId="55" fillId="0" borderId="2" xfId="34" applyFont="1" applyBorder="1" applyAlignment="1">
      <alignment horizontal="center" vertical="center" wrapText="1"/>
    </xf>
    <xf numFmtId="0" fontId="55" fillId="0" borderId="99" xfId="34" applyFont="1" applyBorder="1" applyAlignment="1">
      <alignment horizontal="center" vertical="center" wrapText="1"/>
    </xf>
    <xf numFmtId="0" fontId="55" fillId="0" borderId="3" xfId="34" applyFont="1" applyBorder="1" applyAlignment="1">
      <alignment horizontal="center" vertical="center" wrapText="1"/>
    </xf>
    <xf numFmtId="0" fontId="55" fillId="0" borderId="98" xfId="34" applyFont="1" applyBorder="1" applyAlignment="1">
      <alignment horizontal="center" vertical="center" wrapText="1"/>
    </xf>
    <xf numFmtId="0" fontId="55" fillId="0" borderId="5" xfId="34" applyFont="1" applyBorder="1" applyAlignment="1">
      <alignment horizontal="center" vertical="center" wrapText="1"/>
    </xf>
    <xf numFmtId="0" fontId="55" fillId="0" borderId="81" xfId="34" applyFont="1" applyBorder="1" applyAlignment="1">
      <alignment horizontal="center" vertical="center" wrapText="1"/>
    </xf>
    <xf numFmtId="0" fontId="55" fillId="0" borderId="4" xfId="34" applyFont="1" applyBorder="1" applyAlignment="1">
      <alignment horizontal="center" vertical="center" wrapText="1"/>
    </xf>
    <xf numFmtId="0" fontId="63" fillId="2" borderId="0" xfId="34" applyFont="1" applyFill="1" applyAlignment="1" applyProtection="1">
      <alignment horizontal="center" vertical="center"/>
      <protection locked="0"/>
    </xf>
    <xf numFmtId="0" fontId="63" fillId="0" borderId="0" xfId="34" applyFont="1" applyAlignment="1">
      <alignment horizontal="center" vertical="center"/>
    </xf>
    <xf numFmtId="0" fontId="59" fillId="0" borderId="101" xfId="34" applyFont="1" applyBorder="1" applyAlignment="1">
      <alignment horizontal="center" vertical="center" wrapText="1"/>
    </xf>
    <xf numFmtId="0" fontId="59" fillId="0" borderId="95" xfId="34" applyFont="1" applyBorder="1" applyAlignment="1">
      <alignment horizontal="center" vertical="center" wrapText="1"/>
    </xf>
    <xf numFmtId="0" fontId="59" fillId="2" borderId="16" xfId="34" applyFont="1" applyFill="1" applyBorder="1" applyAlignment="1" applyProtection="1">
      <alignment horizontal="center" vertical="center"/>
      <protection locked="0"/>
    </xf>
    <xf numFmtId="0" fontId="59" fillId="2" borderId="13" xfId="34" applyFont="1" applyFill="1" applyBorder="1" applyAlignment="1" applyProtection="1">
      <alignment horizontal="center" vertical="center"/>
      <protection locked="0"/>
    </xf>
    <xf numFmtId="0" fontId="59" fillId="0" borderId="1" xfId="34" quotePrefix="1" applyFont="1" applyBorder="1" applyAlignment="1">
      <alignment horizontal="center" vertical="center"/>
    </xf>
    <xf numFmtId="0" fontId="59" fillId="0" borderId="7" xfId="34" applyFont="1" applyBorder="1" applyAlignment="1">
      <alignment horizontal="center" vertical="center"/>
    </xf>
    <xf numFmtId="0" fontId="59" fillId="0" borderId="103" xfId="34" applyFont="1" applyBorder="1" applyAlignment="1">
      <alignment horizontal="center" vertical="center" wrapText="1"/>
    </xf>
    <xf numFmtId="0" fontId="59" fillId="0" borderId="7" xfId="34" applyFont="1" applyBorder="1" applyAlignment="1">
      <alignment horizontal="center" vertical="center" wrapText="1"/>
    </xf>
    <xf numFmtId="0" fontId="59" fillId="0" borderId="79" xfId="34" applyFont="1" applyBorder="1" applyAlignment="1">
      <alignment horizontal="center" vertical="center" wrapText="1"/>
    </xf>
    <xf numFmtId="0" fontId="59" fillId="0" borderId="15" xfId="34" applyFont="1" applyBorder="1" applyAlignment="1">
      <alignment horizontal="center" vertical="center" wrapText="1"/>
    </xf>
    <xf numFmtId="0" fontId="59" fillId="0" borderId="0" xfId="34" applyFont="1" applyAlignment="1">
      <alignment horizontal="center" vertical="center" wrapText="1"/>
    </xf>
    <xf numFmtId="0" fontId="59" fillId="0" borderId="12" xfId="34" applyFont="1" applyBorder="1" applyAlignment="1">
      <alignment horizontal="center" vertical="center" wrapText="1"/>
    </xf>
    <xf numFmtId="0" fontId="59" fillId="0" borderId="96" xfId="34" applyFont="1" applyBorder="1" applyAlignment="1">
      <alignment horizontal="center" vertical="center" wrapText="1"/>
    </xf>
    <xf numFmtId="0" fontId="59" fillId="0" borderId="8" xfId="34" applyFont="1" applyBorder="1" applyAlignment="1">
      <alignment horizontal="center" vertical="center" wrapText="1"/>
    </xf>
    <xf numFmtId="0" fontId="59" fillId="0" borderId="80" xfId="34" applyFont="1" applyBorder="1" applyAlignment="1">
      <alignment horizontal="center" vertical="center" wrapText="1"/>
    </xf>
    <xf numFmtId="190" fontId="63" fillId="2" borderId="9" xfId="34" applyNumberFormat="1" applyFont="1" applyFill="1" applyBorder="1" applyAlignment="1">
      <alignment horizontal="center" vertical="center" wrapText="1"/>
    </xf>
    <xf numFmtId="190" fontId="63" fillId="2" borderId="22" xfId="34" applyNumberFormat="1" applyFont="1" applyFill="1" applyBorder="1" applyAlignment="1">
      <alignment horizontal="center" vertical="center" wrapText="1"/>
    </xf>
    <xf numFmtId="190" fontId="63" fillId="2" borderId="9" xfId="35" applyNumberFormat="1" applyFont="1" applyFill="1" applyBorder="1" applyAlignment="1" applyProtection="1">
      <alignment horizontal="center" vertical="center" wrapText="1"/>
    </xf>
    <xf numFmtId="190" fontId="63" fillId="2" borderId="22" xfId="35" applyNumberFormat="1" applyFont="1" applyFill="1" applyBorder="1" applyAlignment="1" applyProtection="1">
      <alignment horizontal="center" vertical="center" wrapText="1"/>
    </xf>
    <xf numFmtId="0" fontId="59" fillId="2" borderId="16"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shrinkToFit="1"/>
      <protection locked="0"/>
    </xf>
    <xf numFmtId="0" fontId="59" fillId="0" borderId="95" xfId="34" applyFont="1" applyBorder="1" applyAlignment="1">
      <alignment horizontal="center" vertical="center"/>
    </xf>
    <xf numFmtId="0" fontId="59" fillId="0" borderId="100" xfId="34" applyFont="1" applyBorder="1" applyAlignment="1">
      <alignment horizontal="center" vertical="center"/>
    </xf>
    <xf numFmtId="0" fontId="59" fillId="0" borderId="97" xfId="34" applyFont="1" applyBorder="1" applyAlignment="1">
      <alignment horizontal="center" vertical="center"/>
    </xf>
    <xf numFmtId="0" fontId="59" fillId="0" borderId="19" xfId="34" applyFont="1" applyBorder="1" applyAlignment="1">
      <alignment horizontal="center" vertical="center" wrapText="1"/>
    </xf>
    <xf numFmtId="0" fontId="59" fillId="0" borderId="20" xfId="34" applyFont="1" applyBorder="1" applyAlignment="1">
      <alignment horizontal="center" vertical="center" wrapText="1"/>
    </xf>
    <xf numFmtId="0" fontId="59" fillId="0" borderId="21" xfId="34" applyFont="1" applyBorder="1" applyAlignment="1">
      <alignment horizontal="center" vertical="center" wrapText="1"/>
    </xf>
    <xf numFmtId="0" fontId="55" fillId="2" borderId="85"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7" xfId="34" applyFont="1" applyFill="1" applyBorder="1" applyAlignment="1" applyProtection="1">
      <alignment horizontal="center" vertical="center" wrapText="1"/>
      <protection locked="0"/>
    </xf>
    <xf numFmtId="0" fontId="59" fillId="2" borderId="84"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wrapText="1"/>
      <protection locked="0"/>
    </xf>
    <xf numFmtId="0" fontId="55" fillId="2" borderId="9" xfId="34" applyFont="1" applyFill="1" applyBorder="1" applyAlignment="1" applyProtection="1">
      <alignment horizontal="center" vertical="center" wrapText="1"/>
      <protection locked="0"/>
    </xf>
    <xf numFmtId="0" fontId="55" fillId="2" borderId="78" xfId="34" applyFont="1" applyFill="1" applyBorder="1" applyAlignment="1" applyProtection="1">
      <alignment horizontal="center" vertical="center" wrapText="1"/>
      <protection locked="0"/>
    </xf>
    <xf numFmtId="0" fontId="59" fillId="2" borderId="93" xfId="34" applyFont="1" applyFill="1" applyBorder="1" applyAlignment="1" applyProtection="1">
      <alignment horizontal="center" vertical="center" wrapText="1"/>
      <protection locked="0"/>
    </xf>
    <xf numFmtId="0" fontId="59" fillId="2" borderId="78" xfId="34" applyFont="1" applyFill="1" applyBorder="1" applyAlignment="1" applyProtection="1">
      <alignment horizontal="center" vertical="center" wrapText="1"/>
      <protection locked="0"/>
    </xf>
    <xf numFmtId="0" fontId="59" fillId="2" borderId="93"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shrinkToFit="1"/>
      <protection locked="0"/>
    </xf>
    <xf numFmtId="0" fontId="59" fillId="2" borderId="78"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wrapText="1"/>
      <protection locked="0"/>
    </xf>
    <xf numFmtId="0" fontId="59" fillId="2" borderId="22" xfId="34" applyFont="1" applyFill="1" applyBorder="1" applyAlignment="1" applyProtection="1">
      <alignment horizontal="center" vertical="center" wrapText="1"/>
      <protection locked="0"/>
    </xf>
    <xf numFmtId="0" fontId="59" fillId="2" borderId="85"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4" xfId="34" applyFont="1" applyFill="1" applyBorder="1" applyAlignment="1" applyProtection="1">
      <alignment horizontal="left" vertical="center" wrapText="1"/>
      <protection locked="0"/>
    </xf>
    <xf numFmtId="0" fontId="59" fillId="2" borderId="9" xfId="34" applyFont="1" applyFill="1" applyBorder="1" applyAlignment="1" applyProtection="1">
      <alignment horizontal="left" vertical="center" wrapText="1"/>
      <protection locked="0"/>
    </xf>
    <xf numFmtId="0" fontId="59" fillId="2" borderId="89" xfId="34" applyFont="1" applyFill="1" applyBorder="1" applyAlignment="1" applyProtection="1">
      <alignment horizontal="left" vertical="center" wrapText="1"/>
      <protection locked="0"/>
    </xf>
    <xf numFmtId="0" fontId="59" fillId="2" borderId="22" xfId="34" applyFont="1" applyFill="1" applyBorder="1" applyAlignment="1" applyProtection="1">
      <alignment horizontal="left" vertical="center" wrapText="1"/>
      <protection locked="0"/>
    </xf>
    <xf numFmtId="0" fontId="59" fillId="2" borderId="10" xfId="34" applyFont="1" applyFill="1" applyBorder="1" applyAlignment="1" applyProtection="1">
      <alignment horizontal="left" vertical="center" wrapText="1"/>
      <protection locked="0"/>
    </xf>
    <xf numFmtId="0" fontId="59" fillId="2" borderId="18" xfId="34" applyFont="1" applyFill="1" applyBorder="1" applyAlignment="1" applyProtection="1">
      <alignment horizontal="left" vertical="center" wrapText="1"/>
      <protection locked="0"/>
    </xf>
    <xf numFmtId="0" fontId="59" fillId="2" borderId="23" xfId="34" applyFont="1" applyFill="1" applyBorder="1" applyAlignment="1" applyProtection="1">
      <alignment horizontal="left" vertical="center" wrapText="1"/>
      <protection locked="0"/>
    </xf>
    <xf numFmtId="190" fontId="63" fillId="2" borderId="10" xfId="34" applyNumberFormat="1" applyFont="1" applyFill="1" applyBorder="1" applyAlignment="1">
      <alignment horizontal="center" vertical="center" wrapText="1"/>
    </xf>
    <xf numFmtId="190" fontId="63" fillId="2" borderId="23" xfId="34" applyNumberFormat="1" applyFont="1" applyFill="1" applyBorder="1" applyAlignment="1">
      <alignment horizontal="center" vertical="center" wrapText="1"/>
    </xf>
    <xf numFmtId="190" fontId="63" fillId="2" borderId="10" xfId="35" applyNumberFormat="1" applyFont="1" applyFill="1" applyBorder="1" applyAlignment="1" applyProtection="1">
      <alignment horizontal="center" vertical="center" wrapText="1"/>
    </xf>
    <xf numFmtId="190" fontId="63" fillId="2" borderId="23" xfId="35" applyNumberFormat="1" applyFont="1" applyFill="1" applyBorder="1" applyAlignment="1" applyProtection="1">
      <alignment horizontal="center" vertical="center" wrapText="1"/>
    </xf>
    <xf numFmtId="0" fontId="59" fillId="2" borderId="11" xfId="34" applyFont="1" applyFill="1" applyBorder="1" applyAlignment="1">
      <alignment horizontal="center" vertical="center"/>
    </xf>
    <xf numFmtId="0" fontId="55" fillId="2" borderId="10" xfId="34" applyFont="1" applyFill="1" applyBorder="1" applyAlignment="1" applyProtection="1">
      <alignment horizontal="center" vertical="center" wrapText="1"/>
      <protection locked="0"/>
    </xf>
    <xf numFmtId="0" fontId="55"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wrapText="1"/>
      <protection locked="0"/>
    </xf>
    <xf numFmtId="0" fontId="59"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shrinkToFit="1"/>
      <protection locked="0"/>
    </xf>
    <xf numFmtId="0" fontId="59" fillId="2" borderId="14"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wrapText="1"/>
      <protection locked="0"/>
    </xf>
    <xf numFmtId="0" fontId="59" fillId="2" borderId="23" xfId="34" applyFont="1" applyFill="1" applyBorder="1" applyAlignment="1" applyProtection="1">
      <alignment horizontal="center" vertical="center" wrapText="1"/>
      <protection locked="0"/>
    </xf>
    <xf numFmtId="0" fontId="67" fillId="2" borderId="11" xfId="34" applyFont="1" applyFill="1" applyBorder="1" applyAlignment="1">
      <alignment horizontal="center" vertical="center"/>
    </xf>
    <xf numFmtId="0" fontId="47" fillId="0" borderId="11" xfId="30" applyFont="1" applyBorder="1" applyAlignment="1">
      <alignment horizontal="left" vertical="center"/>
    </xf>
    <xf numFmtId="0" fontId="47" fillId="0" borderId="16" xfId="30" applyFont="1" applyBorder="1" applyAlignment="1">
      <alignment horizontal="left" vertical="center"/>
    </xf>
    <xf numFmtId="0" fontId="50" fillId="0" borderId="16" xfId="30" applyFont="1" applyBorder="1" applyAlignment="1">
      <alignment horizontal="left" vertical="center"/>
    </xf>
    <xf numFmtId="0" fontId="50" fillId="0" borderId="17" xfId="30" applyFont="1" applyBorder="1" applyAlignment="1">
      <alignment horizontal="left" vertical="center"/>
    </xf>
    <xf numFmtId="0" fontId="50" fillId="0" borderId="13" xfId="30" applyFont="1" applyBorder="1" applyAlignment="1">
      <alignment horizontal="left" vertical="center"/>
    </xf>
    <xf numFmtId="0" fontId="47" fillId="0" borderId="0" xfId="30" applyFont="1" applyAlignment="1">
      <alignment horizontal="center" vertical="center"/>
    </xf>
    <xf numFmtId="0" fontId="47" fillId="0" borderId="0" xfId="30" applyFont="1" applyAlignment="1">
      <alignment horizontal="center" vertical="center" wrapText="1"/>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1" fillId="0" borderId="53" xfId="30" applyFont="1" applyBorder="1" applyAlignment="1">
      <alignment horizontal="center" vertical="center" shrinkToFit="1"/>
    </xf>
    <xf numFmtId="0" fontId="51" fillId="0" borderId="28" xfId="30" applyFont="1" applyBorder="1" applyAlignment="1">
      <alignment horizontal="center" vertical="center" shrinkToFit="1"/>
    </xf>
    <xf numFmtId="0" fontId="50" fillId="0" borderId="16" xfId="30" applyFont="1" applyBorder="1" applyAlignment="1">
      <alignment horizontal="left" vertical="center" wrapText="1"/>
    </xf>
    <xf numFmtId="0" fontId="50" fillId="0" borderId="17" xfId="30" applyFont="1" applyBorder="1" applyAlignment="1">
      <alignment horizontal="left" vertical="center" wrapText="1"/>
    </xf>
    <xf numFmtId="0" fontId="47" fillId="0" borderId="16" xfId="30" applyFont="1" applyBorder="1" applyAlignment="1">
      <alignment vertical="center"/>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0" fillId="0" borderId="13" xfId="30" applyFont="1" applyBorder="1" applyAlignment="1">
      <alignment horizontal="left" vertical="center" wrapText="1"/>
    </xf>
    <xf numFmtId="0" fontId="50" fillId="0" borderId="26" xfId="30" applyFont="1" applyBorder="1" applyAlignment="1">
      <alignment horizontal="left" vertical="center" wrapText="1"/>
    </xf>
    <xf numFmtId="0" fontId="50" fillId="0" borderId="27" xfId="30" applyFont="1" applyBorder="1" applyAlignment="1">
      <alignment horizontal="left" vertical="center" wrapText="1"/>
    </xf>
    <xf numFmtId="0" fontId="47" fillId="0" borderId="30" xfId="30" applyFont="1" applyBorder="1" applyAlignment="1">
      <alignment vertical="center"/>
    </xf>
    <xf numFmtId="0" fontId="47" fillId="0" borderId="11" xfId="30" applyFont="1" applyBorder="1" applyAlignment="1">
      <alignment vertical="center"/>
    </xf>
    <xf numFmtId="0" fontId="50" fillId="0" borderId="16" xfId="30" applyFont="1" applyBorder="1" applyAlignment="1">
      <alignment vertical="center" wrapText="1"/>
    </xf>
    <xf numFmtId="0" fontId="50" fillId="0" borderId="17" xfId="30" applyFont="1" applyBorder="1" applyAlignment="1">
      <alignment vertical="center" wrapText="1"/>
    </xf>
    <xf numFmtId="0" fontId="50" fillId="0" borderId="13" xfId="30" applyFont="1" applyBorder="1" applyAlignment="1">
      <alignment vertical="center" wrapText="1"/>
    </xf>
    <xf numFmtId="0" fontId="23" fillId="0" borderId="0" xfId="13" applyFont="1" applyAlignment="1">
      <alignment horizontal="left" vertical="top" wrapText="1"/>
    </xf>
    <xf numFmtId="186"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32" fillId="0" borderId="0" xfId="28" applyFont="1" applyAlignment="1">
      <alignment horizontal="center" vertical="center"/>
    </xf>
    <xf numFmtId="0" fontId="31" fillId="0" borderId="11" xfId="28" applyFont="1" applyBorder="1" applyAlignment="1">
      <alignment horizontal="center" vertical="center"/>
    </xf>
    <xf numFmtId="0" fontId="31" fillId="11" borderId="11" xfId="28" applyFont="1" applyFill="1" applyBorder="1" applyAlignment="1">
      <alignment horizontal="center" vertical="center"/>
    </xf>
    <xf numFmtId="0" fontId="31" fillId="11" borderId="11" xfId="28" applyFont="1" applyFill="1" applyBorder="1" applyAlignment="1">
      <alignment horizontal="left" vertical="center" indent="1"/>
    </xf>
    <xf numFmtId="0" fontId="31" fillId="11" borderId="42" xfId="28" applyFont="1" applyFill="1" applyBorder="1" applyAlignment="1">
      <alignment horizontal="left" vertical="center" indent="1"/>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1" borderId="16" xfId="28" applyFont="1" applyFill="1" applyBorder="1" applyAlignment="1">
      <alignment horizontal="center" vertical="center"/>
    </xf>
    <xf numFmtId="0" fontId="31" fillId="11" borderId="17" xfId="28" applyFont="1" applyFill="1" applyBorder="1" applyAlignment="1">
      <alignment horizontal="center" vertical="center"/>
    </xf>
    <xf numFmtId="0" fontId="31" fillId="11" borderId="13" xfId="28" applyFont="1" applyFill="1" applyBorder="1" applyAlignment="1">
      <alignment horizontal="center" vertical="center"/>
    </xf>
    <xf numFmtId="0" fontId="31" fillId="10" borderId="16" xfId="28" applyFont="1" applyFill="1" applyBorder="1" applyAlignment="1">
      <alignment horizontal="center" vertical="center"/>
    </xf>
    <xf numFmtId="0" fontId="31" fillId="10" borderId="17" xfId="28" applyFont="1" applyFill="1" applyBorder="1" applyAlignment="1">
      <alignment horizontal="center" vertical="center"/>
    </xf>
    <xf numFmtId="0" fontId="31" fillId="10" borderId="13" xfId="28" applyFont="1" applyFill="1" applyBorder="1" applyAlignment="1">
      <alignment horizontal="center" vertical="center"/>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38" fontId="31" fillId="11" borderId="25" xfId="8" applyFont="1" applyFill="1" applyBorder="1" applyAlignment="1">
      <alignment horizontal="center" vertical="center"/>
    </xf>
    <xf numFmtId="38" fontId="31" fillId="11" borderId="53" xfId="8" applyFont="1" applyFill="1" applyBorder="1" applyAlignment="1">
      <alignment horizontal="center" vertical="center"/>
    </xf>
    <xf numFmtId="0" fontId="31" fillId="10" borderId="11" xfId="28" applyFont="1" applyFill="1" applyBorder="1" applyAlignment="1">
      <alignment horizontal="left" vertical="center" indent="1" shrinkToFit="1"/>
    </xf>
    <xf numFmtId="38" fontId="31" fillId="11" borderId="16" xfId="8" applyFont="1" applyFill="1" applyBorder="1" applyAlignment="1">
      <alignment horizontal="center" vertical="center"/>
    </xf>
    <xf numFmtId="38" fontId="31" fillId="11"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2" borderId="26" xfId="28" applyFont="1" applyFill="1" applyBorder="1" applyAlignment="1">
      <alignment horizontal="center" vertical="center"/>
    </xf>
    <xf numFmtId="0" fontId="31" fillId="12" borderId="27" xfId="28" applyFont="1" applyFill="1" applyBorder="1" applyAlignment="1">
      <alignment horizontal="center" vertical="center"/>
    </xf>
    <xf numFmtId="0" fontId="31" fillId="12" borderId="29"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188" fontId="31" fillId="12" borderId="11" xfId="28" applyNumberFormat="1" applyFont="1" applyFill="1" applyBorder="1" applyAlignment="1">
      <alignment horizontal="center" vertical="center"/>
    </xf>
    <xf numFmtId="0" fontId="31" fillId="12" borderId="25" xfId="28" applyFont="1" applyFill="1" applyBorder="1" applyAlignment="1">
      <alignment horizontal="center" vertical="center"/>
    </xf>
    <xf numFmtId="0" fontId="31" fillId="12" borderId="53" xfId="28" applyFont="1" applyFill="1" applyBorder="1" applyAlignment="1">
      <alignment horizontal="center" vertical="center"/>
    </xf>
    <xf numFmtId="10" fontId="31" fillId="12" borderId="25" xfId="4" applyNumberFormat="1" applyFont="1" applyFill="1" applyBorder="1" applyAlignment="1">
      <alignment horizontal="center" vertical="center"/>
    </xf>
    <xf numFmtId="10" fontId="31" fillId="12" borderId="53" xfId="4" applyNumberFormat="1" applyFont="1" applyFill="1" applyBorder="1" applyAlignment="1">
      <alignment horizontal="center" vertical="center"/>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56" xfId="28" applyFont="1" applyBorder="1" applyAlignment="1">
      <alignment horizontal="center" vertical="center"/>
    </xf>
    <xf numFmtId="0" fontId="31" fillId="0" borderId="58" xfId="28" applyFont="1" applyBorder="1" applyAlignment="1">
      <alignment horizontal="center" vertical="center"/>
    </xf>
    <xf numFmtId="0" fontId="31" fillId="0" borderId="59" xfId="28" applyFont="1" applyBorder="1" applyAlignment="1">
      <alignment horizontal="center" vertical="center"/>
    </xf>
    <xf numFmtId="0" fontId="31" fillId="11" borderId="25" xfId="28" applyFont="1" applyFill="1" applyBorder="1" applyAlignment="1">
      <alignment horizontal="center" vertical="center"/>
    </xf>
    <xf numFmtId="0" fontId="31" fillId="11" borderId="53" xfId="28" applyFont="1" applyFill="1" applyBorder="1" applyAlignment="1">
      <alignment horizontal="center" vertical="center"/>
    </xf>
    <xf numFmtId="0" fontId="31" fillId="12" borderId="11" xfId="28" applyFont="1" applyFill="1" applyBorder="1" applyAlignment="1">
      <alignment horizontal="center" vertical="center"/>
    </xf>
    <xf numFmtId="0" fontId="31" fillId="13" borderId="11" xfId="28" applyFont="1" applyFill="1" applyBorder="1" applyAlignment="1">
      <alignment horizontal="center" vertical="center"/>
    </xf>
    <xf numFmtId="0" fontId="31" fillId="0" borderId="57" xfId="28" applyFont="1" applyBorder="1" applyAlignment="1">
      <alignment horizontal="center" vertical="center"/>
    </xf>
    <xf numFmtId="0" fontId="12" fillId="11" borderId="25" xfId="28" applyFont="1" applyFill="1" applyBorder="1" applyAlignment="1">
      <alignment horizontal="left" vertical="top"/>
    </xf>
    <xf numFmtId="0" fontId="12" fillId="11" borderId="53" xfId="28" applyFont="1" applyFill="1" applyBorder="1" applyAlignment="1">
      <alignment horizontal="left" vertical="top"/>
    </xf>
    <xf numFmtId="0" fontId="12" fillId="11" borderId="28" xfId="28" applyFont="1" applyFill="1" applyBorder="1" applyAlignment="1">
      <alignment horizontal="left" vertical="top"/>
    </xf>
    <xf numFmtId="0" fontId="33" fillId="11" borderId="26" xfId="28" applyFont="1" applyFill="1" applyBorder="1" applyAlignment="1">
      <alignment horizontal="left" vertical="top"/>
    </xf>
    <xf numFmtId="0" fontId="33" fillId="11" borderId="27" xfId="28" applyFont="1" applyFill="1" applyBorder="1" applyAlignment="1">
      <alignment horizontal="left" vertical="top"/>
    </xf>
    <xf numFmtId="0" fontId="33" fillId="11" borderId="29" xfId="28" applyFont="1" applyFill="1" applyBorder="1" applyAlignment="1">
      <alignment horizontal="left" vertical="top"/>
    </xf>
    <xf numFmtId="0" fontId="33" fillId="0" borderId="53" xfId="28" applyFont="1" applyBorder="1" applyAlignment="1">
      <alignment horizontal="left" vertical="center" wrapText="1" indent="1"/>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4" fillId="0" borderId="11" xfId="28" applyFont="1" applyBorder="1" applyAlignment="1">
      <alignment horizontal="center" vertical="center" wrapText="1"/>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2" borderId="16" xfId="12" applyNumberFormat="1" applyFont="1" applyFill="1" applyBorder="1" applyAlignment="1">
      <alignment horizontal="center"/>
    </xf>
    <xf numFmtId="176" fontId="23" fillId="12" borderId="17" xfId="12" applyNumberFormat="1" applyFont="1" applyFill="1" applyBorder="1" applyAlignment="1">
      <alignment horizontal="center"/>
    </xf>
    <xf numFmtId="176" fontId="23" fillId="12" borderId="13" xfId="12" applyNumberFormat="1" applyFont="1" applyFill="1" applyBorder="1" applyAlignment="1">
      <alignment horizontal="center"/>
    </xf>
    <xf numFmtId="0" fontId="22" fillId="0" borderId="60"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69" xfId="12" applyFont="1" applyBorder="1" applyAlignment="1">
      <alignment horizontal="left" vertical="center" wrapText="1"/>
    </xf>
    <xf numFmtId="0" fontId="22" fillId="0" borderId="61" xfId="12" applyFont="1" applyBorder="1" applyAlignment="1">
      <alignment horizontal="left" vertical="center" wrapText="1"/>
    </xf>
    <xf numFmtId="0" fontId="22" fillId="0" borderId="54" xfId="12" applyFont="1" applyBorder="1" applyAlignment="1">
      <alignment horizontal="left" vertical="center" wrapText="1"/>
    </xf>
    <xf numFmtId="0" fontId="22" fillId="0" borderId="70" xfId="12" applyFont="1" applyBorder="1" applyAlignment="1">
      <alignment horizontal="left" vertical="center" wrapText="1"/>
    </xf>
    <xf numFmtId="0" fontId="23" fillId="2" borderId="17" xfId="12" applyFont="1" applyFill="1" applyBorder="1" applyAlignment="1">
      <alignment horizontal="center"/>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0" fontId="22" fillId="0" borderId="62" xfId="12" applyFont="1" applyBorder="1" applyAlignment="1">
      <alignment horizontal="left" vertical="center" wrapText="1"/>
    </xf>
    <xf numFmtId="0" fontId="22" fillId="0" borderId="64" xfId="12" applyFont="1" applyBorder="1" applyAlignment="1">
      <alignment horizontal="left" vertical="center" wrapText="1"/>
    </xf>
    <xf numFmtId="0" fontId="22" fillId="0" borderId="71" xfId="12" applyFont="1" applyBorder="1" applyAlignment="1">
      <alignment horizontal="left" vertical="center" wrapText="1"/>
    </xf>
    <xf numFmtId="0" fontId="23" fillId="0" borderId="65" xfId="12" applyFont="1" applyBorder="1" applyAlignment="1">
      <alignment horizontal="left" vertical="center"/>
    </xf>
    <xf numFmtId="0" fontId="23" fillId="0" borderId="69" xfId="12" applyFont="1" applyBorder="1" applyAlignment="1">
      <alignment horizontal="left" vertical="center"/>
    </xf>
    <xf numFmtId="0" fontId="22" fillId="0" borderId="66" xfId="12" applyFont="1" applyBorder="1" applyAlignment="1">
      <alignment horizontal="left" vertical="center" wrapText="1" shrinkToFit="1"/>
    </xf>
    <xf numFmtId="0" fontId="22" fillId="0" borderId="70" xfId="12" applyFont="1" applyBorder="1" applyAlignment="1">
      <alignment horizontal="left" vertical="center" wrapText="1" shrinkToFit="1"/>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xf>
    <xf numFmtId="0" fontId="22" fillId="0" borderId="29" xfId="12" applyFont="1" applyBorder="1" applyAlignment="1">
      <alignment horizontal="left" vertical="center" wrapText="1"/>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5"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3"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1" borderId="16" xfId="8" applyFont="1" applyFill="1" applyBorder="1" applyAlignment="1" applyProtection="1">
      <alignment horizontal="center" vertical="center" wrapText="1"/>
    </xf>
    <xf numFmtId="38" fontId="17" fillId="11" borderId="13" xfId="8" applyFont="1" applyFill="1" applyBorder="1" applyAlignment="1" applyProtection="1">
      <alignment horizontal="center" vertical="center" wrapText="1"/>
    </xf>
    <xf numFmtId="38" fontId="17" fillId="12" borderId="10" xfId="8" applyFont="1" applyFill="1" applyBorder="1" applyAlignment="1" applyProtection="1">
      <alignment horizontal="center" vertical="center" wrapText="1"/>
    </xf>
    <xf numFmtId="38" fontId="17" fillId="12" borderId="23" xfId="8" applyFont="1" applyFill="1" applyBorder="1" applyAlignment="1" applyProtection="1">
      <alignment horizontal="center" vertical="center" wrapText="1"/>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7620</xdr:rowOff>
        </xdr:from>
        <xdr:to>
          <xdr:col>2</xdr:col>
          <xdr:colOff>198120</xdr:colOff>
          <xdr:row>3</xdr:row>
          <xdr:rowOff>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7620</xdr:rowOff>
        </xdr:from>
        <xdr:to>
          <xdr:col>2</xdr:col>
          <xdr:colOff>198120</xdr:colOff>
          <xdr:row>6</xdr:row>
          <xdr:rowOff>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7620</xdr:rowOff>
        </xdr:from>
        <xdr:to>
          <xdr:col>2</xdr:col>
          <xdr:colOff>198120</xdr:colOff>
          <xdr:row>7</xdr:row>
          <xdr:rowOff>7620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7620</xdr:rowOff>
        </xdr:from>
        <xdr:to>
          <xdr:col>2</xdr:col>
          <xdr:colOff>198120</xdr:colOff>
          <xdr:row>10</xdr:row>
          <xdr:rowOff>190500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7620</xdr:rowOff>
        </xdr:from>
        <xdr:to>
          <xdr:col>2</xdr:col>
          <xdr:colOff>198120</xdr:colOff>
          <xdr:row>16</xdr:row>
          <xdr:rowOff>7620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0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7620</xdr:rowOff>
        </xdr:from>
        <xdr:to>
          <xdr:col>2</xdr:col>
          <xdr:colOff>198120</xdr:colOff>
          <xdr:row>17</xdr:row>
          <xdr:rowOff>7620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0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7620</xdr:rowOff>
        </xdr:from>
        <xdr:to>
          <xdr:col>2</xdr:col>
          <xdr:colOff>198120</xdr:colOff>
          <xdr:row>18</xdr:row>
          <xdr:rowOff>7620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0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7620</xdr:rowOff>
        </xdr:from>
        <xdr:to>
          <xdr:col>2</xdr:col>
          <xdr:colOff>198120</xdr:colOff>
          <xdr:row>23</xdr:row>
          <xdr:rowOff>7620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0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2</xdr:col>
          <xdr:colOff>198120</xdr:colOff>
          <xdr:row>24</xdr:row>
          <xdr:rowOff>7620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0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2</xdr:col>
          <xdr:colOff>198120</xdr:colOff>
          <xdr:row>26</xdr:row>
          <xdr:rowOff>7620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0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7620</xdr:rowOff>
        </xdr:from>
        <xdr:to>
          <xdr:col>2</xdr:col>
          <xdr:colOff>198120</xdr:colOff>
          <xdr:row>27</xdr:row>
          <xdr:rowOff>7620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0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2</xdr:col>
          <xdr:colOff>198120</xdr:colOff>
          <xdr:row>28</xdr:row>
          <xdr:rowOff>7620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0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2</xdr:col>
          <xdr:colOff>198120</xdr:colOff>
          <xdr:row>31</xdr:row>
          <xdr:rowOff>7620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0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7620</xdr:rowOff>
        </xdr:from>
        <xdr:to>
          <xdr:col>2</xdr:col>
          <xdr:colOff>198120</xdr:colOff>
          <xdr:row>32</xdr:row>
          <xdr:rowOff>7620</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0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7620</xdr:rowOff>
        </xdr:from>
        <xdr:to>
          <xdr:col>2</xdr:col>
          <xdr:colOff>198120</xdr:colOff>
          <xdr:row>32</xdr:row>
          <xdr:rowOff>7620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0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AB5A9-A8EA-426A-A3A4-F2DEBF771F1E}">
  <sheetPr>
    <tabColor rgb="FFFFFF00"/>
  </sheetPr>
  <dimension ref="A1:D35"/>
  <sheetViews>
    <sheetView showGridLines="0" tabSelected="1" view="pageBreakPreview" zoomScaleNormal="85" zoomScaleSheetLayoutView="100" workbookViewId="0">
      <selection sqref="A1:D1"/>
    </sheetView>
  </sheetViews>
  <sheetFormatPr defaultColWidth="8.77734375" defaultRowHeight="12.6" x14ac:dyDescent="0.2"/>
  <cols>
    <col min="1" max="1" width="32.77734375" style="5" customWidth="1"/>
    <col min="2" max="2" width="61.44140625" style="5" hidden="1" customWidth="1"/>
    <col min="3" max="3" width="3" style="5" customWidth="1"/>
    <col min="4" max="4" width="113.21875" style="4" customWidth="1"/>
    <col min="5" max="16384" width="8.77734375" style="3"/>
  </cols>
  <sheetData>
    <row r="1" spans="1:4" ht="49.95" customHeight="1" x14ac:dyDescent="0.2">
      <c r="A1" s="380" t="s">
        <v>404</v>
      </c>
      <c r="B1" s="381"/>
      <c r="C1" s="381"/>
      <c r="D1" s="381"/>
    </row>
    <row r="2" spans="1:4" ht="30" customHeight="1" x14ac:dyDescent="0.2">
      <c r="A2" s="342" t="s">
        <v>184</v>
      </c>
      <c r="B2" s="343" t="s">
        <v>359</v>
      </c>
      <c r="C2" s="358"/>
      <c r="D2" s="344" t="s">
        <v>135</v>
      </c>
    </row>
    <row r="3" spans="1:4" ht="30.45" customHeight="1" x14ac:dyDescent="0.2">
      <c r="A3" s="338" t="s">
        <v>360</v>
      </c>
      <c r="B3" s="341"/>
      <c r="C3" s="357"/>
      <c r="D3" s="348" t="s">
        <v>380</v>
      </c>
    </row>
    <row r="4" spans="1:4" ht="30.45" customHeight="1" x14ac:dyDescent="0.2">
      <c r="A4" s="336" t="s">
        <v>363</v>
      </c>
      <c r="B4" s="251" t="s">
        <v>365</v>
      </c>
      <c r="C4" s="364" t="s">
        <v>366</v>
      </c>
      <c r="D4" s="383"/>
    </row>
    <row r="5" spans="1:4" ht="30.45" customHeight="1" x14ac:dyDescent="0.2">
      <c r="A5" s="336" t="s">
        <v>364</v>
      </c>
      <c r="B5" s="251" t="s">
        <v>369</v>
      </c>
      <c r="C5" s="384" t="s">
        <v>366</v>
      </c>
      <c r="D5" s="384"/>
    </row>
    <row r="6" spans="1:4" ht="30.45" customHeight="1" x14ac:dyDescent="0.2">
      <c r="A6" s="362" t="s">
        <v>361</v>
      </c>
      <c r="B6" s="251" t="s">
        <v>362</v>
      </c>
      <c r="C6" s="357"/>
      <c r="D6" s="345" t="s">
        <v>401</v>
      </c>
    </row>
    <row r="7" spans="1:4" ht="30" customHeight="1" x14ac:dyDescent="0.2">
      <c r="A7" s="382"/>
      <c r="B7" s="251"/>
      <c r="C7" s="357"/>
      <c r="D7" s="346" t="s">
        <v>381</v>
      </c>
    </row>
    <row r="8" spans="1:4" ht="30" customHeight="1" x14ac:dyDescent="0.2">
      <c r="A8" s="363"/>
      <c r="B8" s="251"/>
      <c r="C8" s="364" t="s">
        <v>402</v>
      </c>
      <c r="D8" s="383"/>
    </row>
    <row r="9" spans="1:4" ht="29.55" customHeight="1" x14ac:dyDescent="0.2">
      <c r="A9" s="336" t="s">
        <v>367</v>
      </c>
      <c r="B9" s="251" t="s">
        <v>368</v>
      </c>
      <c r="C9" s="385" t="s">
        <v>366</v>
      </c>
      <c r="D9" s="385"/>
    </row>
    <row r="10" spans="1:4" ht="15.45" customHeight="1" x14ac:dyDescent="0.2">
      <c r="A10" s="362" t="s">
        <v>379</v>
      </c>
      <c r="B10" s="337" t="s">
        <v>370</v>
      </c>
      <c r="C10" s="366"/>
      <c r="D10" s="368" t="s">
        <v>374</v>
      </c>
    </row>
    <row r="11" spans="1:4" ht="15.45" customHeight="1" x14ac:dyDescent="0.2">
      <c r="A11" s="363"/>
      <c r="B11" s="337" t="s">
        <v>371</v>
      </c>
      <c r="C11" s="367"/>
      <c r="D11" s="369"/>
    </row>
    <row r="12" spans="1:4" ht="1.05" hidden="1" customHeight="1" x14ac:dyDescent="0.2">
      <c r="A12" s="362" t="s">
        <v>372</v>
      </c>
      <c r="B12" s="340" t="s">
        <v>373</v>
      </c>
      <c r="C12" s="366"/>
      <c r="D12" s="370" t="s">
        <v>378</v>
      </c>
    </row>
    <row r="13" spans="1:4" ht="105.45" hidden="1" customHeight="1" x14ac:dyDescent="0.2">
      <c r="A13" s="382"/>
      <c r="B13" s="337" t="s">
        <v>375</v>
      </c>
      <c r="C13" s="373"/>
      <c r="D13" s="371"/>
    </row>
    <row r="14" spans="1:4" ht="59.55" hidden="1" customHeight="1" x14ac:dyDescent="0.2">
      <c r="A14" s="382"/>
      <c r="B14" s="337" t="s">
        <v>376</v>
      </c>
      <c r="C14" s="373"/>
      <c r="D14" s="371"/>
    </row>
    <row r="15" spans="1:4" ht="29.55" hidden="1" customHeight="1" x14ac:dyDescent="0.2">
      <c r="A15" s="363"/>
      <c r="B15" s="337" t="s">
        <v>377</v>
      </c>
      <c r="C15" s="367"/>
      <c r="D15" s="372"/>
    </row>
    <row r="16" spans="1:4" ht="30" customHeight="1" x14ac:dyDescent="0.2">
      <c r="A16" s="339" t="s">
        <v>382</v>
      </c>
      <c r="B16" s="251"/>
      <c r="C16" s="357"/>
      <c r="D16" s="347" t="s">
        <v>383</v>
      </c>
    </row>
    <row r="17" spans="1:4" ht="30" customHeight="1" x14ac:dyDescent="0.2">
      <c r="A17" s="362" t="s">
        <v>384</v>
      </c>
      <c r="B17" s="251"/>
      <c r="C17" s="357"/>
      <c r="D17" s="4" t="s">
        <v>385</v>
      </c>
    </row>
    <row r="18" spans="1:4" ht="30" customHeight="1" x14ac:dyDescent="0.2">
      <c r="A18" s="363"/>
      <c r="B18" s="251"/>
      <c r="C18" s="357"/>
      <c r="D18" s="347" t="s">
        <v>409</v>
      </c>
    </row>
    <row r="19" spans="1:4" ht="30" customHeight="1" x14ac:dyDescent="0.2">
      <c r="A19" s="362" t="s">
        <v>403</v>
      </c>
      <c r="B19" s="251"/>
      <c r="C19" s="359" t="s">
        <v>366</v>
      </c>
      <c r="D19" s="356"/>
    </row>
    <row r="20" spans="1:4" ht="30" customHeight="1" x14ac:dyDescent="0.2">
      <c r="A20" s="363"/>
      <c r="B20" s="251"/>
      <c r="C20" s="349" t="s">
        <v>406</v>
      </c>
      <c r="D20" s="3"/>
    </row>
    <row r="21" spans="1:4" ht="30" customHeight="1" x14ac:dyDescent="0.2">
      <c r="A21" s="352" t="s">
        <v>387</v>
      </c>
      <c r="B21" s="251"/>
      <c r="C21" s="374" t="s">
        <v>366</v>
      </c>
      <c r="D21" s="375"/>
    </row>
    <row r="22" spans="1:4" ht="30" customHeight="1" x14ac:dyDescent="0.2">
      <c r="A22" s="376" t="s">
        <v>388</v>
      </c>
      <c r="B22" s="251"/>
      <c r="C22" s="374" t="s">
        <v>389</v>
      </c>
      <c r="D22" s="375"/>
    </row>
    <row r="23" spans="1:4" ht="30" customHeight="1" x14ac:dyDescent="0.2">
      <c r="A23" s="377"/>
      <c r="B23" s="251"/>
      <c r="C23" s="357"/>
      <c r="D23" s="351" t="s">
        <v>386</v>
      </c>
    </row>
    <row r="24" spans="1:4" ht="30" customHeight="1" x14ac:dyDescent="0.2">
      <c r="A24" s="377"/>
      <c r="B24" s="251"/>
      <c r="C24" s="357"/>
      <c r="D24" s="350" t="s">
        <v>390</v>
      </c>
    </row>
    <row r="25" spans="1:4" ht="30" customHeight="1" x14ac:dyDescent="0.2">
      <c r="A25" s="377"/>
      <c r="B25" s="251"/>
      <c r="C25" s="374" t="s">
        <v>391</v>
      </c>
      <c r="D25" s="375"/>
    </row>
    <row r="26" spans="1:4" ht="30" customHeight="1" x14ac:dyDescent="0.2">
      <c r="A26" s="378"/>
      <c r="B26" s="251"/>
      <c r="C26" s="357"/>
      <c r="D26" s="350" t="s">
        <v>392</v>
      </c>
    </row>
    <row r="27" spans="1:4" ht="30" customHeight="1" x14ac:dyDescent="0.2">
      <c r="A27" s="376" t="s">
        <v>393</v>
      </c>
      <c r="B27" s="353"/>
      <c r="C27" s="357"/>
      <c r="D27" s="351" t="s">
        <v>386</v>
      </c>
    </row>
    <row r="28" spans="1:4" ht="30" customHeight="1" x14ac:dyDescent="0.2">
      <c r="A28" s="377"/>
      <c r="B28" s="353"/>
      <c r="C28" s="357"/>
      <c r="D28" s="350" t="s">
        <v>394</v>
      </c>
    </row>
    <row r="29" spans="1:4" ht="30" customHeight="1" x14ac:dyDescent="0.2">
      <c r="A29" s="378"/>
      <c r="B29" s="353"/>
      <c r="C29" s="374" t="s">
        <v>397</v>
      </c>
      <c r="D29" s="375"/>
    </row>
    <row r="30" spans="1:4" ht="30" customHeight="1" x14ac:dyDescent="0.2">
      <c r="A30" s="354" t="s">
        <v>395</v>
      </c>
      <c r="B30" s="251"/>
      <c r="C30" s="374" t="s">
        <v>396</v>
      </c>
      <c r="D30" s="375"/>
    </row>
    <row r="31" spans="1:4" ht="30" customHeight="1" x14ac:dyDescent="0.2">
      <c r="A31" s="379" t="s">
        <v>408</v>
      </c>
      <c r="B31" s="251"/>
      <c r="C31" s="357"/>
      <c r="D31" s="350" t="s">
        <v>405</v>
      </c>
    </row>
    <row r="32" spans="1:4" ht="30" customHeight="1" x14ac:dyDescent="0.2">
      <c r="A32" s="379"/>
      <c r="B32" s="251"/>
      <c r="C32" s="357"/>
      <c r="D32" s="350" t="s">
        <v>398</v>
      </c>
    </row>
    <row r="33" spans="1:4" ht="30" customHeight="1" x14ac:dyDescent="0.2">
      <c r="A33" s="355" t="s">
        <v>399</v>
      </c>
      <c r="B33" s="251"/>
      <c r="C33" s="374" t="s">
        <v>400</v>
      </c>
      <c r="D33" s="375"/>
    </row>
    <row r="34" spans="1:4" ht="30" customHeight="1" x14ac:dyDescent="0.2">
      <c r="A34" s="336" t="s">
        <v>13</v>
      </c>
      <c r="B34" s="251"/>
      <c r="C34" s="364" t="s">
        <v>15</v>
      </c>
      <c r="D34" s="365"/>
    </row>
    <row r="35" spans="1:4" ht="30" customHeight="1" x14ac:dyDescent="0.2">
      <c r="A35" s="360" t="s">
        <v>407</v>
      </c>
      <c r="B35" s="360"/>
      <c r="C35" s="360"/>
      <c r="D35" s="361"/>
    </row>
  </sheetData>
  <mergeCells count="25">
    <mergeCell ref="A31:A32"/>
    <mergeCell ref="A19:A20"/>
    <mergeCell ref="A1:D1"/>
    <mergeCell ref="A12:A15"/>
    <mergeCell ref="C4:D4"/>
    <mergeCell ref="C5:D5"/>
    <mergeCell ref="C9:D9"/>
    <mergeCell ref="A6:A8"/>
    <mergeCell ref="C8:D8"/>
    <mergeCell ref="A35:D35"/>
    <mergeCell ref="A17:A18"/>
    <mergeCell ref="C34:D34"/>
    <mergeCell ref="A10:A11"/>
    <mergeCell ref="C10:C11"/>
    <mergeCell ref="D10:D11"/>
    <mergeCell ref="D12:D15"/>
    <mergeCell ref="C12:C15"/>
    <mergeCell ref="C21:D21"/>
    <mergeCell ref="A22:A26"/>
    <mergeCell ref="C22:D22"/>
    <mergeCell ref="C25:D25"/>
    <mergeCell ref="A27:A29"/>
    <mergeCell ref="C29:D29"/>
    <mergeCell ref="C30:D30"/>
    <mergeCell ref="C33:D33"/>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50" r:id="rId4" name="Check Box 38">
              <controlPr defaultSize="0" autoFill="0" autoLine="0" autoPict="0">
                <anchor moveWithCells="1">
                  <from>
                    <xdr:col>2</xdr:col>
                    <xdr:colOff>0</xdr:colOff>
                    <xdr:row>2</xdr:row>
                    <xdr:rowOff>7620</xdr:rowOff>
                  </from>
                  <to>
                    <xdr:col>2</xdr:col>
                    <xdr:colOff>198120</xdr:colOff>
                    <xdr:row>3</xdr:row>
                    <xdr:rowOff>0</xdr:rowOff>
                  </to>
                </anchor>
              </controlPr>
            </control>
          </mc:Choice>
        </mc:AlternateContent>
        <mc:AlternateContent xmlns:mc="http://schemas.openxmlformats.org/markup-compatibility/2006">
          <mc:Choice Requires="x14">
            <control shapeId="13351" r:id="rId5" name="Check Box 39">
              <controlPr defaultSize="0" autoFill="0" autoLine="0" autoPict="0">
                <anchor moveWithCells="1">
                  <from>
                    <xdr:col>2</xdr:col>
                    <xdr:colOff>0</xdr:colOff>
                    <xdr:row>5</xdr:row>
                    <xdr:rowOff>7620</xdr:rowOff>
                  </from>
                  <to>
                    <xdr:col>2</xdr:col>
                    <xdr:colOff>198120</xdr:colOff>
                    <xdr:row>6</xdr:row>
                    <xdr:rowOff>0</xdr:rowOff>
                  </to>
                </anchor>
              </controlPr>
            </control>
          </mc:Choice>
        </mc:AlternateContent>
        <mc:AlternateContent xmlns:mc="http://schemas.openxmlformats.org/markup-compatibility/2006">
          <mc:Choice Requires="x14">
            <control shapeId="13352" r:id="rId6" name="Check Box 40">
              <controlPr defaultSize="0" autoFill="0" autoLine="0" autoPict="0">
                <anchor moveWithCells="1">
                  <from>
                    <xdr:col>2</xdr:col>
                    <xdr:colOff>0</xdr:colOff>
                    <xdr:row>6</xdr:row>
                    <xdr:rowOff>7620</xdr:rowOff>
                  </from>
                  <to>
                    <xdr:col>2</xdr:col>
                    <xdr:colOff>198120</xdr:colOff>
                    <xdr:row>7</xdr:row>
                    <xdr:rowOff>7620</xdr:rowOff>
                  </to>
                </anchor>
              </controlPr>
            </control>
          </mc:Choice>
        </mc:AlternateContent>
        <mc:AlternateContent xmlns:mc="http://schemas.openxmlformats.org/markup-compatibility/2006">
          <mc:Choice Requires="x14">
            <control shapeId="13353" r:id="rId7" name="Check Box 41">
              <controlPr defaultSize="0" autoFill="0" autoLine="0" autoPict="0">
                <anchor moveWithCells="1">
                  <from>
                    <xdr:col>2</xdr:col>
                    <xdr:colOff>0</xdr:colOff>
                    <xdr:row>9</xdr:row>
                    <xdr:rowOff>7620</xdr:rowOff>
                  </from>
                  <to>
                    <xdr:col>2</xdr:col>
                    <xdr:colOff>198120</xdr:colOff>
                    <xdr:row>10</xdr:row>
                    <xdr:rowOff>190500</xdr:rowOff>
                  </to>
                </anchor>
              </controlPr>
            </control>
          </mc:Choice>
        </mc:AlternateContent>
        <mc:AlternateContent xmlns:mc="http://schemas.openxmlformats.org/markup-compatibility/2006">
          <mc:Choice Requires="x14">
            <control shapeId="13354" r:id="rId8" name="Check Box 42">
              <controlPr defaultSize="0" autoFill="0" autoLine="0" autoPict="0">
                <anchor moveWithCells="1">
                  <from>
                    <xdr:col>2</xdr:col>
                    <xdr:colOff>0</xdr:colOff>
                    <xdr:row>15</xdr:row>
                    <xdr:rowOff>7620</xdr:rowOff>
                  </from>
                  <to>
                    <xdr:col>2</xdr:col>
                    <xdr:colOff>198120</xdr:colOff>
                    <xdr:row>16</xdr:row>
                    <xdr:rowOff>7620</xdr:rowOff>
                  </to>
                </anchor>
              </controlPr>
            </control>
          </mc:Choice>
        </mc:AlternateContent>
        <mc:AlternateContent xmlns:mc="http://schemas.openxmlformats.org/markup-compatibility/2006">
          <mc:Choice Requires="x14">
            <control shapeId="13355" r:id="rId9" name="Check Box 43">
              <controlPr defaultSize="0" autoFill="0" autoLine="0" autoPict="0">
                <anchor moveWithCells="1">
                  <from>
                    <xdr:col>2</xdr:col>
                    <xdr:colOff>0</xdr:colOff>
                    <xdr:row>16</xdr:row>
                    <xdr:rowOff>7620</xdr:rowOff>
                  </from>
                  <to>
                    <xdr:col>2</xdr:col>
                    <xdr:colOff>198120</xdr:colOff>
                    <xdr:row>17</xdr:row>
                    <xdr:rowOff>7620</xdr:rowOff>
                  </to>
                </anchor>
              </controlPr>
            </control>
          </mc:Choice>
        </mc:AlternateContent>
        <mc:AlternateContent xmlns:mc="http://schemas.openxmlformats.org/markup-compatibility/2006">
          <mc:Choice Requires="x14">
            <control shapeId="13356" r:id="rId10" name="Check Box 44">
              <controlPr defaultSize="0" autoFill="0" autoLine="0" autoPict="0">
                <anchor moveWithCells="1">
                  <from>
                    <xdr:col>2</xdr:col>
                    <xdr:colOff>0</xdr:colOff>
                    <xdr:row>17</xdr:row>
                    <xdr:rowOff>7620</xdr:rowOff>
                  </from>
                  <to>
                    <xdr:col>2</xdr:col>
                    <xdr:colOff>198120</xdr:colOff>
                    <xdr:row>18</xdr:row>
                    <xdr:rowOff>7620</xdr:rowOff>
                  </to>
                </anchor>
              </controlPr>
            </control>
          </mc:Choice>
        </mc:AlternateContent>
        <mc:AlternateContent xmlns:mc="http://schemas.openxmlformats.org/markup-compatibility/2006">
          <mc:Choice Requires="x14">
            <control shapeId="13357" r:id="rId11" name="Check Box 45">
              <controlPr defaultSize="0" autoFill="0" autoLine="0" autoPict="0">
                <anchor moveWithCells="1">
                  <from>
                    <xdr:col>2</xdr:col>
                    <xdr:colOff>0</xdr:colOff>
                    <xdr:row>22</xdr:row>
                    <xdr:rowOff>7620</xdr:rowOff>
                  </from>
                  <to>
                    <xdr:col>2</xdr:col>
                    <xdr:colOff>198120</xdr:colOff>
                    <xdr:row>23</xdr:row>
                    <xdr:rowOff>7620</xdr:rowOff>
                  </to>
                </anchor>
              </controlPr>
            </control>
          </mc:Choice>
        </mc:AlternateContent>
        <mc:AlternateContent xmlns:mc="http://schemas.openxmlformats.org/markup-compatibility/2006">
          <mc:Choice Requires="x14">
            <control shapeId="13358" r:id="rId12" name="Check Box 46">
              <controlPr defaultSize="0" autoFill="0" autoLine="0" autoPict="0">
                <anchor moveWithCells="1">
                  <from>
                    <xdr:col>2</xdr:col>
                    <xdr:colOff>0</xdr:colOff>
                    <xdr:row>23</xdr:row>
                    <xdr:rowOff>7620</xdr:rowOff>
                  </from>
                  <to>
                    <xdr:col>2</xdr:col>
                    <xdr:colOff>198120</xdr:colOff>
                    <xdr:row>24</xdr:row>
                    <xdr:rowOff>7620</xdr:rowOff>
                  </to>
                </anchor>
              </controlPr>
            </control>
          </mc:Choice>
        </mc:AlternateContent>
        <mc:AlternateContent xmlns:mc="http://schemas.openxmlformats.org/markup-compatibility/2006">
          <mc:Choice Requires="x14">
            <control shapeId="13359" r:id="rId13" name="Check Box 47">
              <controlPr defaultSize="0" autoFill="0" autoLine="0" autoPict="0">
                <anchor moveWithCells="1">
                  <from>
                    <xdr:col>2</xdr:col>
                    <xdr:colOff>0</xdr:colOff>
                    <xdr:row>25</xdr:row>
                    <xdr:rowOff>7620</xdr:rowOff>
                  </from>
                  <to>
                    <xdr:col>2</xdr:col>
                    <xdr:colOff>198120</xdr:colOff>
                    <xdr:row>26</xdr:row>
                    <xdr:rowOff>7620</xdr:rowOff>
                  </to>
                </anchor>
              </controlPr>
            </control>
          </mc:Choice>
        </mc:AlternateContent>
        <mc:AlternateContent xmlns:mc="http://schemas.openxmlformats.org/markup-compatibility/2006">
          <mc:Choice Requires="x14">
            <control shapeId="13362" r:id="rId14" name="Check Box 50">
              <controlPr defaultSize="0" autoFill="0" autoLine="0" autoPict="0">
                <anchor moveWithCells="1">
                  <from>
                    <xdr:col>2</xdr:col>
                    <xdr:colOff>0</xdr:colOff>
                    <xdr:row>26</xdr:row>
                    <xdr:rowOff>7620</xdr:rowOff>
                  </from>
                  <to>
                    <xdr:col>2</xdr:col>
                    <xdr:colOff>198120</xdr:colOff>
                    <xdr:row>27</xdr:row>
                    <xdr:rowOff>7620</xdr:rowOff>
                  </to>
                </anchor>
              </controlPr>
            </control>
          </mc:Choice>
        </mc:AlternateContent>
        <mc:AlternateContent xmlns:mc="http://schemas.openxmlformats.org/markup-compatibility/2006">
          <mc:Choice Requires="x14">
            <control shapeId="13363" r:id="rId15" name="Check Box 51">
              <controlPr defaultSize="0" autoFill="0" autoLine="0" autoPict="0">
                <anchor moveWithCells="1">
                  <from>
                    <xdr:col>2</xdr:col>
                    <xdr:colOff>0</xdr:colOff>
                    <xdr:row>27</xdr:row>
                    <xdr:rowOff>7620</xdr:rowOff>
                  </from>
                  <to>
                    <xdr:col>2</xdr:col>
                    <xdr:colOff>198120</xdr:colOff>
                    <xdr:row>28</xdr:row>
                    <xdr:rowOff>7620</xdr:rowOff>
                  </to>
                </anchor>
              </controlPr>
            </control>
          </mc:Choice>
        </mc:AlternateContent>
        <mc:AlternateContent xmlns:mc="http://schemas.openxmlformats.org/markup-compatibility/2006">
          <mc:Choice Requires="x14">
            <control shapeId="13364" r:id="rId16" name="Check Box 52">
              <controlPr defaultSize="0" autoFill="0" autoLine="0" autoPict="0">
                <anchor moveWithCells="1">
                  <from>
                    <xdr:col>2</xdr:col>
                    <xdr:colOff>0</xdr:colOff>
                    <xdr:row>30</xdr:row>
                    <xdr:rowOff>7620</xdr:rowOff>
                  </from>
                  <to>
                    <xdr:col>2</xdr:col>
                    <xdr:colOff>198120</xdr:colOff>
                    <xdr:row>31</xdr:row>
                    <xdr:rowOff>7620</xdr:rowOff>
                  </to>
                </anchor>
              </controlPr>
            </control>
          </mc:Choice>
        </mc:AlternateContent>
        <mc:AlternateContent xmlns:mc="http://schemas.openxmlformats.org/markup-compatibility/2006">
          <mc:Choice Requires="x14">
            <control shapeId="13365" r:id="rId17" name="Check Box 53">
              <controlPr defaultSize="0" autoFill="0" autoLine="0" autoPict="0">
                <anchor moveWithCells="1">
                  <from>
                    <xdr:col>2</xdr:col>
                    <xdr:colOff>0</xdr:colOff>
                    <xdr:row>31</xdr:row>
                    <xdr:rowOff>7620</xdr:rowOff>
                  </from>
                  <to>
                    <xdr:col>2</xdr:col>
                    <xdr:colOff>198120</xdr:colOff>
                    <xdr:row>32</xdr:row>
                    <xdr:rowOff>7620</xdr:rowOff>
                  </to>
                </anchor>
              </controlPr>
            </control>
          </mc:Choice>
        </mc:AlternateContent>
        <mc:AlternateContent xmlns:mc="http://schemas.openxmlformats.org/markup-compatibility/2006">
          <mc:Choice Requires="x14">
            <control shapeId="13376" r:id="rId18" name="Check Box 64">
              <controlPr defaultSize="0" autoFill="0" autoLine="0" autoPict="0">
                <anchor moveWithCells="1">
                  <from>
                    <xdr:col>2</xdr:col>
                    <xdr:colOff>0</xdr:colOff>
                    <xdr:row>31</xdr:row>
                    <xdr:rowOff>7620</xdr:rowOff>
                  </from>
                  <to>
                    <xdr:col>2</xdr:col>
                    <xdr:colOff>198120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88671875" defaultRowHeight="20.25" customHeight="1" x14ac:dyDescent="0.2"/>
  <cols>
    <col min="1" max="1" width="1.5546875" style="252" customWidth="1"/>
    <col min="2" max="56" width="6.109375" style="252" customWidth="1"/>
    <col min="57" max="16384" width="4.88671875" style="252"/>
  </cols>
  <sheetData>
    <row r="1" spans="2:57" s="253" customFormat="1" ht="20.25" customHeight="1" x14ac:dyDescent="0.2">
      <c r="C1" s="259" t="s">
        <v>306</v>
      </c>
      <c r="D1" s="259"/>
      <c r="G1" s="320" t="s">
        <v>358</v>
      </c>
      <c r="J1" s="259"/>
      <c r="K1" s="259"/>
      <c r="L1" s="259"/>
      <c r="M1" s="259"/>
      <c r="AK1" s="302" t="s">
        <v>305</v>
      </c>
      <c r="AL1" s="302" t="s">
        <v>299</v>
      </c>
      <c r="AM1" s="403"/>
      <c r="AN1" s="403"/>
      <c r="AO1" s="403"/>
      <c r="AP1" s="403"/>
      <c r="AQ1" s="403"/>
      <c r="AR1" s="403"/>
      <c r="AS1" s="403"/>
      <c r="AT1" s="403"/>
      <c r="AU1" s="403"/>
      <c r="AV1" s="403"/>
      <c r="AW1" s="403"/>
      <c r="AX1" s="403"/>
      <c r="AY1" s="403"/>
      <c r="AZ1" s="403"/>
      <c r="BA1" s="403"/>
      <c r="BB1" s="314" t="s">
        <v>298</v>
      </c>
    </row>
    <row r="2" spans="2:57" s="301" customFormat="1" ht="20.25" customHeight="1" x14ac:dyDescent="0.2">
      <c r="D2" s="320"/>
      <c r="H2" s="320"/>
      <c r="I2" s="302"/>
      <c r="J2" s="302"/>
      <c r="K2" s="302"/>
      <c r="L2" s="302"/>
      <c r="M2" s="302"/>
      <c r="T2" s="302" t="s">
        <v>304</v>
      </c>
      <c r="U2" s="390">
        <v>6</v>
      </c>
      <c r="V2" s="390"/>
      <c r="W2" s="302" t="s">
        <v>299</v>
      </c>
      <c r="X2" s="404">
        <f>IF(U2=0,"",YEAR(DATE(2018+U2,1,1)))</f>
        <v>2024</v>
      </c>
      <c r="Y2" s="404"/>
      <c r="Z2" s="301" t="s">
        <v>303</v>
      </c>
      <c r="AA2" s="301" t="s">
        <v>302</v>
      </c>
      <c r="AB2" s="390"/>
      <c r="AC2" s="390"/>
      <c r="AD2" s="301" t="s">
        <v>301</v>
      </c>
      <c r="AJ2" s="314"/>
      <c r="AK2" s="302" t="s">
        <v>300</v>
      </c>
      <c r="AL2" s="302" t="s">
        <v>299</v>
      </c>
      <c r="AM2" s="403"/>
      <c r="AN2" s="403"/>
      <c r="AO2" s="403"/>
      <c r="AP2" s="403"/>
      <c r="AQ2" s="403"/>
      <c r="AR2" s="403"/>
      <c r="AS2" s="403"/>
      <c r="AT2" s="403"/>
      <c r="AU2" s="403"/>
      <c r="AV2" s="403"/>
      <c r="AW2" s="403"/>
      <c r="AX2" s="403"/>
      <c r="AY2" s="403"/>
      <c r="AZ2" s="403"/>
      <c r="BA2" s="403"/>
      <c r="BB2" s="314" t="s">
        <v>298</v>
      </c>
      <c r="BC2" s="302"/>
      <c r="BD2" s="302"/>
      <c r="BE2" s="302"/>
    </row>
    <row r="3" spans="2:57" s="301" customFormat="1" ht="20.25" customHeight="1" x14ac:dyDescent="0.2">
      <c r="D3" s="320"/>
      <c r="H3" s="320"/>
      <c r="I3" s="302"/>
      <c r="J3" s="302"/>
      <c r="K3" s="302"/>
      <c r="L3" s="302"/>
      <c r="M3" s="302"/>
      <c r="T3" s="319"/>
      <c r="U3" s="306"/>
      <c r="V3" s="306"/>
      <c r="W3" s="318"/>
      <c r="X3" s="306"/>
      <c r="Y3" s="306"/>
      <c r="Z3" s="307"/>
      <c r="AA3" s="307"/>
      <c r="AB3" s="306"/>
      <c r="AC3" s="306"/>
      <c r="AD3" s="315"/>
      <c r="AJ3" s="314"/>
      <c r="AK3" s="302"/>
      <c r="AL3" s="302"/>
      <c r="AM3" s="313"/>
      <c r="AN3" s="313"/>
      <c r="AO3" s="313"/>
      <c r="AP3" s="313"/>
      <c r="AQ3" s="313"/>
      <c r="AR3" s="313"/>
      <c r="AS3" s="313"/>
      <c r="AT3" s="313"/>
      <c r="AU3" s="313"/>
      <c r="AV3" s="313"/>
      <c r="AW3" s="313"/>
      <c r="AX3" s="313"/>
      <c r="AY3" s="312" t="s">
        <v>297</v>
      </c>
      <c r="AZ3" s="391" t="s">
        <v>296</v>
      </c>
      <c r="BA3" s="391"/>
      <c r="BB3" s="391"/>
      <c r="BC3" s="391"/>
      <c r="BD3" s="302"/>
      <c r="BE3" s="302"/>
    </row>
    <row r="4" spans="2:57" s="301" customFormat="1" ht="20.25" customHeight="1" x14ac:dyDescent="0.2">
      <c r="B4" s="304"/>
      <c r="C4" s="304"/>
      <c r="D4" s="304"/>
      <c r="E4" s="304"/>
      <c r="F4" s="304"/>
      <c r="G4" s="304"/>
      <c r="H4" s="304"/>
      <c r="I4" s="304"/>
      <c r="J4" s="317"/>
      <c r="K4" s="311"/>
      <c r="L4" s="311"/>
      <c r="M4" s="311"/>
      <c r="N4" s="311"/>
      <c r="O4" s="311"/>
      <c r="P4" s="316"/>
      <c r="Q4" s="311"/>
      <c r="R4" s="311"/>
      <c r="Z4" s="307"/>
      <c r="AA4" s="307"/>
      <c r="AB4" s="306"/>
      <c r="AC4" s="306"/>
      <c r="AD4" s="315"/>
      <c r="AJ4" s="314"/>
      <c r="AK4" s="302"/>
      <c r="AL4" s="302"/>
      <c r="AM4" s="313"/>
      <c r="AN4" s="313"/>
      <c r="AO4" s="313"/>
      <c r="AP4" s="313"/>
      <c r="AQ4" s="313"/>
      <c r="AR4" s="313"/>
      <c r="AS4" s="313"/>
      <c r="AT4" s="313"/>
      <c r="AU4" s="313"/>
      <c r="AV4" s="313"/>
      <c r="AW4" s="313"/>
      <c r="AX4" s="313"/>
      <c r="AY4" s="312" t="s">
        <v>295</v>
      </c>
      <c r="AZ4" s="391" t="s">
        <v>294</v>
      </c>
      <c r="BA4" s="391"/>
      <c r="BB4" s="391"/>
      <c r="BC4" s="391"/>
      <c r="BD4" s="302"/>
      <c r="BE4" s="302"/>
    </row>
    <row r="5" spans="2:57" s="301" customFormat="1" ht="20.25" customHeight="1" x14ac:dyDescent="0.2">
      <c r="B5" s="308"/>
      <c r="C5" s="308"/>
      <c r="D5" s="308"/>
      <c r="E5" s="308"/>
      <c r="F5" s="308"/>
      <c r="G5" s="308"/>
      <c r="H5" s="308"/>
      <c r="I5" s="308"/>
      <c r="J5" s="311"/>
      <c r="K5" s="310"/>
      <c r="L5" s="309"/>
      <c r="M5" s="309"/>
      <c r="N5" s="309"/>
      <c r="O5" s="309"/>
      <c r="P5" s="308"/>
      <c r="Q5" s="304"/>
      <c r="R5" s="304"/>
      <c r="S5" s="253"/>
      <c r="Z5" s="307"/>
      <c r="AA5" s="307"/>
      <c r="AB5" s="306"/>
      <c r="AC5" s="306"/>
      <c r="AD5" s="253"/>
      <c r="AE5" s="253"/>
      <c r="AF5" s="253"/>
      <c r="AG5" s="253"/>
      <c r="AJ5" s="253" t="s">
        <v>293</v>
      </c>
      <c r="AK5" s="253"/>
      <c r="AL5" s="253"/>
      <c r="AM5" s="253"/>
      <c r="AN5" s="253"/>
      <c r="AO5" s="253"/>
      <c r="AP5" s="253"/>
      <c r="AQ5" s="253"/>
      <c r="AR5" s="304"/>
      <c r="AS5" s="304"/>
      <c r="AT5" s="303"/>
      <c r="AU5" s="253"/>
      <c r="AV5" s="407">
        <v>40</v>
      </c>
      <c r="AW5" s="408"/>
      <c r="AX5" s="305" t="s">
        <v>292</v>
      </c>
      <c r="AY5" s="304"/>
      <c r="AZ5" s="407">
        <v>160</v>
      </c>
      <c r="BA5" s="408"/>
      <c r="BB5" s="303" t="s">
        <v>291</v>
      </c>
      <c r="BC5" s="253"/>
      <c r="BE5" s="302"/>
    </row>
    <row r="6" spans="2:57" ht="20.25" customHeight="1" thickBot="1" x14ac:dyDescent="0.25">
      <c r="C6" s="260"/>
      <c r="D6" s="260"/>
      <c r="S6" s="260"/>
      <c r="AJ6" s="260"/>
      <c r="BC6" s="300"/>
      <c r="BD6" s="300"/>
      <c r="BE6" s="300"/>
    </row>
    <row r="7" spans="2:57" ht="20.25" customHeight="1" thickBot="1" x14ac:dyDescent="0.25">
      <c r="B7" s="427" t="s">
        <v>290</v>
      </c>
      <c r="C7" s="412" t="s">
        <v>289</v>
      </c>
      <c r="D7" s="413"/>
      <c r="E7" s="411" t="s">
        <v>288</v>
      </c>
      <c r="F7" s="413"/>
      <c r="G7" s="411" t="s">
        <v>287</v>
      </c>
      <c r="H7" s="412"/>
      <c r="I7" s="412"/>
      <c r="J7" s="412"/>
      <c r="K7" s="413"/>
      <c r="L7" s="411" t="s">
        <v>286</v>
      </c>
      <c r="M7" s="412"/>
      <c r="N7" s="412"/>
      <c r="O7" s="430"/>
      <c r="P7" s="409" t="s">
        <v>285</v>
      </c>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395" t="str">
        <f>IF(AZ3="４週","(9)1～4週目の勤務時間数合計","(9)1か月の勤務時間数合計")</f>
        <v>(9)1～4週目の勤務時間数合計</v>
      </c>
      <c r="AV7" s="396"/>
      <c r="AW7" s="395" t="s">
        <v>284</v>
      </c>
      <c r="AX7" s="396"/>
      <c r="AY7" s="405" t="s">
        <v>283</v>
      </c>
      <c r="AZ7" s="405"/>
      <c r="BA7" s="405"/>
      <c r="BB7" s="405"/>
      <c r="BC7" s="405"/>
      <c r="BD7" s="405"/>
    </row>
    <row r="8" spans="2:57" ht="20.25" customHeight="1" thickBot="1" x14ac:dyDescent="0.25">
      <c r="B8" s="428"/>
      <c r="C8" s="415"/>
      <c r="D8" s="416"/>
      <c r="E8" s="414"/>
      <c r="F8" s="416"/>
      <c r="G8" s="414"/>
      <c r="H8" s="415"/>
      <c r="I8" s="415"/>
      <c r="J8" s="415"/>
      <c r="K8" s="416"/>
      <c r="L8" s="414"/>
      <c r="M8" s="415"/>
      <c r="N8" s="415"/>
      <c r="O8" s="431"/>
      <c r="P8" s="392" t="s">
        <v>282</v>
      </c>
      <c r="Q8" s="393"/>
      <c r="R8" s="393"/>
      <c r="S8" s="393"/>
      <c r="T8" s="393"/>
      <c r="U8" s="393"/>
      <c r="V8" s="394"/>
      <c r="W8" s="392" t="s">
        <v>281</v>
      </c>
      <c r="X8" s="393"/>
      <c r="Y8" s="393"/>
      <c r="Z8" s="393"/>
      <c r="AA8" s="393"/>
      <c r="AB8" s="393"/>
      <c r="AC8" s="394"/>
      <c r="AD8" s="392" t="s">
        <v>280</v>
      </c>
      <c r="AE8" s="393"/>
      <c r="AF8" s="393"/>
      <c r="AG8" s="393"/>
      <c r="AH8" s="393"/>
      <c r="AI8" s="393"/>
      <c r="AJ8" s="394"/>
      <c r="AK8" s="392" t="s">
        <v>279</v>
      </c>
      <c r="AL8" s="393"/>
      <c r="AM8" s="393"/>
      <c r="AN8" s="393"/>
      <c r="AO8" s="393"/>
      <c r="AP8" s="393"/>
      <c r="AQ8" s="394"/>
      <c r="AR8" s="392" t="s">
        <v>278</v>
      </c>
      <c r="AS8" s="393"/>
      <c r="AT8" s="394"/>
      <c r="AU8" s="397"/>
      <c r="AV8" s="398"/>
      <c r="AW8" s="397"/>
      <c r="AX8" s="398"/>
      <c r="AY8" s="405"/>
      <c r="AZ8" s="405"/>
      <c r="BA8" s="405"/>
      <c r="BB8" s="405"/>
      <c r="BC8" s="405"/>
      <c r="BD8" s="405"/>
    </row>
    <row r="9" spans="2:57" ht="20.25" customHeight="1" thickBot="1" x14ac:dyDescent="0.25">
      <c r="B9" s="428"/>
      <c r="C9" s="415"/>
      <c r="D9" s="416"/>
      <c r="E9" s="414"/>
      <c r="F9" s="416"/>
      <c r="G9" s="414"/>
      <c r="H9" s="415"/>
      <c r="I9" s="415"/>
      <c r="J9" s="415"/>
      <c r="K9" s="416"/>
      <c r="L9" s="414"/>
      <c r="M9" s="415"/>
      <c r="N9" s="415"/>
      <c r="O9" s="431"/>
      <c r="P9" s="298">
        <f>DAY(DATE($X$2,$AB$2,1))</f>
        <v>1</v>
      </c>
      <c r="Q9" s="297">
        <f>DAY(DATE($X$2,$AB$2,2))</f>
        <v>2</v>
      </c>
      <c r="R9" s="297">
        <f>DAY(DATE($X$2,$AB$2,3))</f>
        <v>3</v>
      </c>
      <c r="S9" s="297">
        <f>DAY(DATE($X$2,$AB$2,4))</f>
        <v>4</v>
      </c>
      <c r="T9" s="297">
        <f>DAY(DATE($X$2,$AB$2,5))</f>
        <v>5</v>
      </c>
      <c r="U9" s="297">
        <f>DAY(DATE($X$2,$AB$2,6))</f>
        <v>6</v>
      </c>
      <c r="V9" s="299">
        <f>DAY(DATE($X$2,$AB$2,7))</f>
        <v>7</v>
      </c>
      <c r="W9" s="298">
        <f>DAY(DATE($X$2,$AB$2,8))</f>
        <v>8</v>
      </c>
      <c r="X9" s="297">
        <f>DAY(DATE($X$2,$AB$2,9))</f>
        <v>9</v>
      </c>
      <c r="Y9" s="297">
        <f>DAY(DATE($X$2,$AB$2,10))</f>
        <v>10</v>
      </c>
      <c r="Z9" s="297">
        <f>DAY(DATE($X$2,$AB$2,11))</f>
        <v>11</v>
      </c>
      <c r="AA9" s="297">
        <f>DAY(DATE($X$2,$AB$2,12))</f>
        <v>12</v>
      </c>
      <c r="AB9" s="297">
        <f>DAY(DATE($X$2,$AB$2,13))</f>
        <v>13</v>
      </c>
      <c r="AC9" s="299">
        <f>DAY(DATE($X$2,$AB$2,14))</f>
        <v>14</v>
      </c>
      <c r="AD9" s="298">
        <f>DAY(DATE($X$2,$AB$2,15))</f>
        <v>15</v>
      </c>
      <c r="AE9" s="297">
        <f>DAY(DATE($X$2,$AB$2,16))</f>
        <v>16</v>
      </c>
      <c r="AF9" s="297">
        <f>DAY(DATE($X$2,$AB$2,17))</f>
        <v>17</v>
      </c>
      <c r="AG9" s="297">
        <f>DAY(DATE($X$2,$AB$2,18))</f>
        <v>18</v>
      </c>
      <c r="AH9" s="297">
        <f>DAY(DATE($X$2,$AB$2,19))</f>
        <v>19</v>
      </c>
      <c r="AI9" s="297">
        <f>DAY(DATE($X$2,$AB$2,20))</f>
        <v>20</v>
      </c>
      <c r="AJ9" s="299">
        <f>DAY(DATE($X$2,$AB$2,21))</f>
        <v>21</v>
      </c>
      <c r="AK9" s="298">
        <f>DAY(DATE($X$2,$AB$2,22))</f>
        <v>22</v>
      </c>
      <c r="AL9" s="297">
        <f>DAY(DATE($X$2,$AB$2,23))</f>
        <v>23</v>
      </c>
      <c r="AM9" s="297">
        <f>DAY(DATE($X$2,$AB$2,24))</f>
        <v>24</v>
      </c>
      <c r="AN9" s="297">
        <f>DAY(DATE($X$2,$AB$2,25))</f>
        <v>25</v>
      </c>
      <c r="AO9" s="297">
        <f>DAY(DATE($X$2,$AB$2,26))</f>
        <v>26</v>
      </c>
      <c r="AP9" s="297">
        <f>DAY(DATE($X$2,$AB$2,27))</f>
        <v>27</v>
      </c>
      <c r="AQ9" s="299">
        <f>DAY(DATE($X$2,$AB$2,28))</f>
        <v>28</v>
      </c>
      <c r="AR9" s="298" t="str">
        <f>IF(AZ3="暦月",IF(DAY(DATE($X$2,$AB$2,29))=29,29,""),"")</f>
        <v/>
      </c>
      <c r="AS9" s="297" t="str">
        <f>IF(AZ3="暦月",IF(DAY(DATE($X$2,$AB$2,30))=30,30,""),"")</f>
        <v/>
      </c>
      <c r="AT9" s="296" t="str">
        <f>IF(AZ3="暦月",IF(DAY(DATE($X$2,$AB$2,31))=31,31,""),"")</f>
        <v/>
      </c>
      <c r="AU9" s="397"/>
      <c r="AV9" s="398"/>
      <c r="AW9" s="397"/>
      <c r="AX9" s="398"/>
      <c r="AY9" s="405"/>
      <c r="AZ9" s="405"/>
      <c r="BA9" s="405"/>
      <c r="BB9" s="405"/>
      <c r="BC9" s="405"/>
      <c r="BD9" s="405"/>
    </row>
    <row r="10" spans="2:57" ht="20.25" hidden="1" customHeight="1" thickBot="1" x14ac:dyDescent="0.25">
      <c r="B10" s="428"/>
      <c r="C10" s="415"/>
      <c r="D10" s="416"/>
      <c r="E10" s="414"/>
      <c r="F10" s="416"/>
      <c r="G10" s="414"/>
      <c r="H10" s="415"/>
      <c r="I10" s="415"/>
      <c r="J10" s="415"/>
      <c r="K10" s="416"/>
      <c r="L10" s="414"/>
      <c r="M10" s="415"/>
      <c r="N10" s="415"/>
      <c r="O10" s="431"/>
      <c r="P10" s="298">
        <f>WEEKDAY(DATE($X$2,$AB$2,1))</f>
        <v>6</v>
      </c>
      <c r="Q10" s="297">
        <f>WEEKDAY(DATE($X$2,$AB$2,2))</f>
        <v>7</v>
      </c>
      <c r="R10" s="297">
        <f>WEEKDAY(DATE($X$2,$AB$2,3))</f>
        <v>1</v>
      </c>
      <c r="S10" s="297">
        <f>WEEKDAY(DATE($X$2,$AB$2,4))</f>
        <v>2</v>
      </c>
      <c r="T10" s="297">
        <f>WEEKDAY(DATE($X$2,$AB$2,5))</f>
        <v>3</v>
      </c>
      <c r="U10" s="297">
        <f>WEEKDAY(DATE($X$2,$AB$2,6))</f>
        <v>4</v>
      </c>
      <c r="V10" s="299">
        <f>WEEKDAY(DATE($X$2,$AB$2,7))</f>
        <v>5</v>
      </c>
      <c r="W10" s="298">
        <f>WEEKDAY(DATE($X$2,$AB$2,8))</f>
        <v>6</v>
      </c>
      <c r="X10" s="297">
        <f>WEEKDAY(DATE($X$2,$AB$2,9))</f>
        <v>7</v>
      </c>
      <c r="Y10" s="297">
        <f>WEEKDAY(DATE($X$2,$AB$2,10))</f>
        <v>1</v>
      </c>
      <c r="Z10" s="297">
        <f>WEEKDAY(DATE($X$2,$AB$2,11))</f>
        <v>2</v>
      </c>
      <c r="AA10" s="297">
        <f>WEEKDAY(DATE($X$2,$AB$2,12))</f>
        <v>3</v>
      </c>
      <c r="AB10" s="297">
        <f>WEEKDAY(DATE($X$2,$AB$2,13))</f>
        <v>4</v>
      </c>
      <c r="AC10" s="299">
        <f>WEEKDAY(DATE($X$2,$AB$2,14))</f>
        <v>5</v>
      </c>
      <c r="AD10" s="298">
        <f>WEEKDAY(DATE($X$2,$AB$2,15))</f>
        <v>6</v>
      </c>
      <c r="AE10" s="297">
        <f>WEEKDAY(DATE($X$2,$AB$2,16))</f>
        <v>7</v>
      </c>
      <c r="AF10" s="297">
        <f>WEEKDAY(DATE($X$2,$AB$2,17))</f>
        <v>1</v>
      </c>
      <c r="AG10" s="297">
        <f>WEEKDAY(DATE($X$2,$AB$2,18))</f>
        <v>2</v>
      </c>
      <c r="AH10" s="297">
        <f>WEEKDAY(DATE($X$2,$AB$2,19))</f>
        <v>3</v>
      </c>
      <c r="AI10" s="297">
        <f>WEEKDAY(DATE($X$2,$AB$2,20))</f>
        <v>4</v>
      </c>
      <c r="AJ10" s="299">
        <f>WEEKDAY(DATE($X$2,$AB$2,21))</f>
        <v>5</v>
      </c>
      <c r="AK10" s="298">
        <f>WEEKDAY(DATE($X$2,$AB$2,22))</f>
        <v>6</v>
      </c>
      <c r="AL10" s="297">
        <f>WEEKDAY(DATE($X$2,$AB$2,23))</f>
        <v>7</v>
      </c>
      <c r="AM10" s="297">
        <f>WEEKDAY(DATE($X$2,$AB$2,24))</f>
        <v>1</v>
      </c>
      <c r="AN10" s="297">
        <f>WEEKDAY(DATE($X$2,$AB$2,25))</f>
        <v>2</v>
      </c>
      <c r="AO10" s="297">
        <f>WEEKDAY(DATE($X$2,$AB$2,26))</f>
        <v>3</v>
      </c>
      <c r="AP10" s="297">
        <f>WEEKDAY(DATE($X$2,$AB$2,27))</f>
        <v>4</v>
      </c>
      <c r="AQ10" s="299">
        <f>WEEKDAY(DATE($X$2,$AB$2,28))</f>
        <v>5</v>
      </c>
      <c r="AR10" s="298">
        <f>IF(AR9=29,WEEKDAY(DATE($X$2,$AB$2,29)),0)</f>
        <v>0</v>
      </c>
      <c r="AS10" s="297">
        <f>IF(AS9=30,WEEKDAY(DATE($X$2,$AB$2,30)),0)</f>
        <v>0</v>
      </c>
      <c r="AT10" s="296">
        <f>IF(AT9=31,WEEKDAY(DATE($X$2,$AB$2,31)),0)</f>
        <v>0</v>
      </c>
      <c r="AU10" s="399"/>
      <c r="AV10" s="400"/>
      <c r="AW10" s="399"/>
      <c r="AX10" s="400"/>
      <c r="AY10" s="406"/>
      <c r="AZ10" s="406"/>
      <c r="BA10" s="406"/>
      <c r="BB10" s="406"/>
      <c r="BC10" s="406"/>
      <c r="BD10" s="406"/>
    </row>
    <row r="11" spans="2:57" ht="20.25" customHeight="1" thickBot="1" x14ac:dyDescent="0.25">
      <c r="B11" s="429"/>
      <c r="C11" s="418"/>
      <c r="D11" s="419"/>
      <c r="E11" s="417"/>
      <c r="F11" s="419"/>
      <c r="G11" s="417"/>
      <c r="H11" s="418"/>
      <c r="I11" s="418"/>
      <c r="J11" s="418"/>
      <c r="K11" s="419"/>
      <c r="L11" s="417"/>
      <c r="M11" s="418"/>
      <c r="N11" s="418"/>
      <c r="O11" s="432"/>
      <c r="P11" s="295" t="str">
        <f t="shared" ref="P11:AQ11" si="0">IF(P10=1,"日",IF(P10=2,"月",IF(P10=3,"火",IF(P10=4,"水",IF(P10=5,"木",IF(P10=6,"金","土"))))))</f>
        <v>金</v>
      </c>
      <c r="Q11" s="293" t="str">
        <f t="shared" si="0"/>
        <v>土</v>
      </c>
      <c r="R11" s="293" t="str">
        <f t="shared" si="0"/>
        <v>日</v>
      </c>
      <c r="S11" s="293" t="str">
        <f t="shared" si="0"/>
        <v>月</v>
      </c>
      <c r="T11" s="293" t="str">
        <f t="shared" si="0"/>
        <v>火</v>
      </c>
      <c r="U11" s="293" t="str">
        <f t="shared" si="0"/>
        <v>水</v>
      </c>
      <c r="V11" s="294" t="str">
        <f t="shared" si="0"/>
        <v>木</v>
      </c>
      <c r="W11" s="295" t="str">
        <f t="shared" si="0"/>
        <v>金</v>
      </c>
      <c r="X11" s="293" t="str">
        <f t="shared" si="0"/>
        <v>土</v>
      </c>
      <c r="Y11" s="293" t="str">
        <f t="shared" si="0"/>
        <v>日</v>
      </c>
      <c r="Z11" s="293" t="str">
        <f t="shared" si="0"/>
        <v>月</v>
      </c>
      <c r="AA11" s="293" t="str">
        <f t="shared" si="0"/>
        <v>火</v>
      </c>
      <c r="AB11" s="293" t="str">
        <f t="shared" si="0"/>
        <v>水</v>
      </c>
      <c r="AC11" s="294" t="str">
        <f t="shared" si="0"/>
        <v>木</v>
      </c>
      <c r="AD11" s="295" t="str">
        <f t="shared" si="0"/>
        <v>金</v>
      </c>
      <c r="AE11" s="293" t="str">
        <f t="shared" si="0"/>
        <v>土</v>
      </c>
      <c r="AF11" s="293" t="str">
        <f t="shared" si="0"/>
        <v>日</v>
      </c>
      <c r="AG11" s="293" t="str">
        <f t="shared" si="0"/>
        <v>月</v>
      </c>
      <c r="AH11" s="293" t="str">
        <f t="shared" si="0"/>
        <v>火</v>
      </c>
      <c r="AI11" s="293" t="str">
        <f t="shared" si="0"/>
        <v>水</v>
      </c>
      <c r="AJ11" s="294" t="str">
        <f t="shared" si="0"/>
        <v>木</v>
      </c>
      <c r="AK11" s="295" t="str">
        <f t="shared" si="0"/>
        <v>金</v>
      </c>
      <c r="AL11" s="293" t="str">
        <f t="shared" si="0"/>
        <v>土</v>
      </c>
      <c r="AM11" s="293" t="str">
        <f t="shared" si="0"/>
        <v>日</v>
      </c>
      <c r="AN11" s="293" t="str">
        <f t="shared" si="0"/>
        <v>月</v>
      </c>
      <c r="AO11" s="293" t="str">
        <f t="shared" si="0"/>
        <v>火</v>
      </c>
      <c r="AP11" s="293" t="str">
        <f t="shared" si="0"/>
        <v>水</v>
      </c>
      <c r="AQ11" s="294" t="str">
        <f t="shared" si="0"/>
        <v>木</v>
      </c>
      <c r="AR11" s="293" t="str">
        <f>IF(AR10=1,"日",IF(AR10=2,"月",IF(AR10=3,"火",IF(AR10=4,"水",IF(AR10=5,"木",IF(AR10=6,"金",IF(AR10=0,"","土")))))))</f>
        <v/>
      </c>
      <c r="AS11" s="293" t="str">
        <f>IF(AS10=1,"日",IF(AS10=2,"月",IF(AS10=3,"火",IF(AS10=4,"水",IF(AS10=5,"木",IF(AS10=6,"金",IF(AS10=0,"","土")))))))</f>
        <v/>
      </c>
      <c r="AT11" s="292" t="str">
        <f>IF(AT10=1,"日",IF(AT10=2,"月",IF(AT10=3,"火",IF(AT10=4,"水",IF(AT10=5,"木",IF(AT10=6,"金",IF(AT10=0,"","土")))))))</f>
        <v/>
      </c>
      <c r="AU11" s="401"/>
      <c r="AV11" s="402"/>
      <c r="AW11" s="401"/>
      <c r="AX11" s="402"/>
      <c r="AY11" s="406"/>
      <c r="AZ11" s="406"/>
      <c r="BA11" s="406"/>
      <c r="BB11" s="406"/>
      <c r="BC11" s="406"/>
      <c r="BD11" s="406"/>
    </row>
    <row r="12" spans="2:57" ht="39.9" customHeight="1" x14ac:dyDescent="0.2">
      <c r="B12" s="291">
        <v>1</v>
      </c>
      <c r="C12" s="439"/>
      <c r="D12" s="440"/>
      <c r="E12" s="441"/>
      <c r="F12" s="442"/>
      <c r="G12" s="443"/>
      <c r="H12" s="444"/>
      <c r="I12" s="444"/>
      <c r="J12" s="444"/>
      <c r="K12" s="445"/>
      <c r="L12" s="441"/>
      <c r="M12" s="446"/>
      <c r="N12" s="446"/>
      <c r="O12" s="447"/>
      <c r="P12" s="290"/>
      <c r="Q12" s="289"/>
      <c r="R12" s="289"/>
      <c r="S12" s="289"/>
      <c r="T12" s="289"/>
      <c r="U12" s="289"/>
      <c r="V12" s="288"/>
      <c r="W12" s="290"/>
      <c r="X12" s="289"/>
      <c r="Y12" s="289"/>
      <c r="Z12" s="289"/>
      <c r="AA12" s="289"/>
      <c r="AB12" s="289"/>
      <c r="AC12" s="288"/>
      <c r="AD12" s="290"/>
      <c r="AE12" s="289"/>
      <c r="AF12" s="289"/>
      <c r="AG12" s="289"/>
      <c r="AH12" s="289"/>
      <c r="AI12" s="289"/>
      <c r="AJ12" s="288"/>
      <c r="AK12" s="290"/>
      <c r="AL12" s="289"/>
      <c r="AM12" s="289"/>
      <c r="AN12" s="289"/>
      <c r="AO12" s="289"/>
      <c r="AP12" s="289"/>
      <c r="AQ12" s="288"/>
      <c r="AR12" s="290"/>
      <c r="AS12" s="289"/>
      <c r="AT12" s="288"/>
      <c r="AU12" s="420"/>
      <c r="AV12" s="421"/>
      <c r="AW12" s="422"/>
      <c r="AX12" s="423"/>
      <c r="AY12" s="451"/>
      <c r="AZ12" s="452"/>
      <c r="BA12" s="452"/>
      <c r="BB12" s="452"/>
      <c r="BC12" s="452"/>
      <c r="BD12" s="453"/>
    </row>
    <row r="13" spans="2:57" ht="39.9" customHeight="1" x14ac:dyDescent="0.2">
      <c r="B13" s="287">
        <f t="shared" ref="B13:B39" si="1">B12+1</f>
        <v>2</v>
      </c>
      <c r="C13" s="433"/>
      <c r="D13" s="434"/>
      <c r="E13" s="435"/>
      <c r="F13" s="438"/>
      <c r="G13" s="424"/>
      <c r="H13" s="425"/>
      <c r="I13" s="425"/>
      <c r="J13" s="425"/>
      <c r="K13" s="426"/>
      <c r="L13" s="435"/>
      <c r="M13" s="436"/>
      <c r="N13" s="436"/>
      <c r="O13" s="437"/>
      <c r="P13" s="277"/>
      <c r="Q13" s="276"/>
      <c r="R13" s="276"/>
      <c r="S13" s="276"/>
      <c r="T13" s="276"/>
      <c r="U13" s="276"/>
      <c r="V13" s="275"/>
      <c r="W13" s="277"/>
      <c r="X13" s="276"/>
      <c r="Y13" s="276"/>
      <c r="Z13" s="276"/>
      <c r="AA13" s="276"/>
      <c r="AB13" s="276"/>
      <c r="AC13" s="275"/>
      <c r="AD13" s="277"/>
      <c r="AE13" s="276"/>
      <c r="AF13" s="276"/>
      <c r="AG13" s="276"/>
      <c r="AH13" s="276"/>
      <c r="AI13" s="276"/>
      <c r="AJ13" s="275"/>
      <c r="AK13" s="277"/>
      <c r="AL13" s="276"/>
      <c r="AM13" s="276"/>
      <c r="AN13" s="276"/>
      <c r="AO13" s="276"/>
      <c r="AP13" s="276"/>
      <c r="AQ13" s="275"/>
      <c r="AR13" s="277"/>
      <c r="AS13" s="276"/>
      <c r="AT13" s="275"/>
      <c r="AU13" s="388"/>
      <c r="AV13" s="389"/>
      <c r="AW13" s="386"/>
      <c r="AX13" s="387"/>
      <c r="AY13" s="448"/>
      <c r="AZ13" s="449"/>
      <c r="BA13" s="449"/>
      <c r="BB13" s="449"/>
      <c r="BC13" s="449"/>
      <c r="BD13" s="450"/>
    </row>
    <row r="14" spans="2:57" ht="39.9" customHeight="1" x14ac:dyDescent="0.2">
      <c r="B14" s="287">
        <f t="shared" si="1"/>
        <v>3</v>
      </c>
      <c r="C14" s="433"/>
      <c r="D14" s="434"/>
      <c r="E14" s="435"/>
      <c r="F14" s="438"/>
      <c r="G14" s="424"/>
      <c r="H14" s="425"/>
      <c r="I14" s="425"/>
      <c r="J14" s="425"/>
      <c r="K14" s="426"/>
      <c r="L14" s="435"/>
      <c r="M14" s="436"/>
      <c r="N14" s="436"/>
      <c r="O14" s="437"/>
      <c r="P14" s="277"/>
      <c r="Q14" s="276"/>
      <c r="R14" s="276"/>
      <c r="S14" s="276"/>
      <c r="T14" s="276"/>
      <c r="U14" s="276"/>
      <c r="V14" s="275"/>
      <c r="W14" s="277"/>
      <c r="X14" s="276"/>
      <c r="Y14" s="276"/>
      <c r="Z14" s="276"/>
      <c r="AA14" s="276"/>
      <c r="AB14" s="276"/>
      <c r="AC14" s="275"/>
      <c r="AD14" s="277"/>
      <c r="AE14" s="276"/>
      <c r="AF14" s="276"/>
      <c r="AG14" s="276"/>
      <c r="AH14" s="276"/>
      <c r="AI14" s="276"/>
      <c r="AJ14" s="275"/>
      <c r="AK14" s="277"/>
      <c r="AL14" s="276"/>
      <c r="AM14" s="276"/>
      <c r="AN14" s="276"/>
      <c r="AO14" s="276"/>
      <c r="AP14" s="276"/>
      <c r="AQ14" s="275"/>
      <c r="AR14" s="277"/>
      <c r="AS14" s="276"/>
      <c r="AT14" s="275"/>
      <c r="AU14" s="388"/>
      <c r="AV14" s="389"/>
      <c r="AW14" s="386"/>
      <c r="AX14" s="387"/>
      <c r="AY14" s="448"/>
      <c r="AZ14" s="449"/>
      <c r="BA14" s="449"/>
      <c r="BB14" s="449"/>
      <c r="BC14" s="449"/>
      <c r="BD14" s="450"/>
    </row>
    <row r="15" spans="2:57" ht="39.9" customHeight="1" x14ac:dyDescent="0.2">
      <c r="B15" s="287">
        <f t="shared" si="1"/>
        <v>4</v>
      </c>
      <c r="C15" s="433"/>
      <c r="D15" s="434"/>
      <c r="E15" s="435"/>
      <c r="F15" s="438"/>
      <c r="G15" s="424"/>
      <c r="H15" s="425"/>
      <c r="I15" s="425"/>
      <c r="J15" s="425"/>
      <c r="K15" s="426"/>
      <c r="L15" s="435"/>
      <c r="M15" s="436"/>
      <c r="N15" s="436"/>
      <c r="O15" s="437"/>
      <c r="P15" s="277"/>
      <c r="Q15" s="276"/>
      <c r="R15" s="276"/>
      <c r="S15" s="276"/>
      <c r="T15" s="276"/>
      <c r="U15" s="276"/>
      <c r="V15" s="275"/>
      <c r="W15" s="277"/>
      <c r="X15" s="276"/>
      <c r="Y15" s="276"/>
      <c r="Z15" s="276"/>
      <c r="AA15" s="276"/>
      <c r="AB15" s="276"/>
      <c r="AC15" s="275"/>
      <c r="AD15" s="277"/>
      <c r="AE15" s="276"/>
      <c r="AF15" s="276"/>
      <c r="AG15" s="276"/>
      <c r="AH15" s="276"/>
      <c r="AI15" s="276"/>
      <c r="AJ15" s="275"/>
      <c r="AK15" s="277"/>
      <c r="AL15" s="276"/>
      <c r="AM15" s="276"/>
      <c r="AN15" s="276"/>
      <c r="AO15" s="276"/>
      <c r="AP15" s="276"/>
      <c r="AQ15" s="275"/>
      <c r="AR15" s="277"/>
      <c r="AS15" s="276"/>
      <c r="AT15" s="275"/>
      <c r="AU15" s="388"/>
      <c r="AV15" s="389"/>
      <c r="AW15" s="386"/>
      <c r="AX15" s="387"/>
      <c r="AY15" s="448"/>
      <c r="AZ15" s="449"/>
      <c r="BA15" s="449"/>
      <c r="BB15" s="449"/>
      <c r="BC15" s="449"/>
      <c r="BD15" s="450"/>
    </row>
    <row r="16" spans="2:57" ht="39.9" customHeight="1" x14ac:dyDescent="0.2">
      <c r="B16" s="287">
        <f t="shared" si="1"/>
        <v>5</v>
      </c>
      <c r="C16" s="433"/>
      <c r="D16" s="434"/>
      <c r="E16" s="435"/>
      <c r="F16" s="438"/>
      <c r="G16" s="424"/>
      <c r="H16" s="425"/>
      <c r="I16" s="425"/>
      <c r="J16" s="425"/>
      <c r="K16" s="426"/>
      <c r="L16" s="435"/>
      <c r="M16" s="436"/>
      <c r="N16" s="436"/>
      <c r="O16" s="437"/>
      <c r="P16" s="277"/>
      <c r="Q16" s="276"/>
      <c r="R16" s="276"/>
      <c r="S16" s="276"/>
      <c r="T16" s="276"/>
      <c r="U16" s="276"/>
      <c r="V16" s="275"/>
      <c r="W16" s="277"/>
      <c r="X16" s="276"/>
      <c r="Y16" s="276"/>
      <c r="Z16" s="276"/>
      <c r="AA16" s="276"/>
      <c r="AB16" s="276"/>
      <c r="AC16" s="275"/>
      <c r="AD16" s="277"/>
      <c r="AE16" s="276"/>
      <c r="AF16" s="276"/>
      <c r="AG16" s="276"/>
      <c r="AH16" s="276"/>
      <c r="AI16" s="276"/>
      <c r="AJ16" s="275"/>
      <c r="AK16" s="277"/>
      <c r="AL16" s="276"/>
      <c r="AM16" s="276"/>
      <c r="AN16" s="276"/>
      <c r="AO16" s="276"/>
      <c r="AP16" s="276"/>
      <c r="AQ16" s="275"/>
      <c r="AR16" s="277"/>
      <c r="AS16" s="276"/>
      <c r="AT16" s="275"/>
      <c r="AU16" s="388"/>
      <c r="AV16" s="389"/>
      <c r="AW16" s="386"/>
      <c r="AX16" s="387"/>
      <c r="AY16" s="448"/>
      <c r="AZ16" s="449"/>
      <c r="BA16" s="449"/>
      <c r="BB16" s="449"/>
      <c r="BC16" s="449"/>
      <c r="BD16" s="450"/>
    </row>
    <row r="17" spans="2:56" ht="39.9" customHeight="1" x14ac:dyDescent="0.2">
      <c r="B17" s="287">
        <f t="shared" si="1"/>
        <v>6</v>
      </c>
      <c r="C17" s="433"/>
      <c r="D17" s="434"/>
      <c r="E17" s="435"/>
      <c r="F17" s="438"/>
      <c r="G17" s="424"/>
      <c r="H17" s="425"/>
      <c r="I17" s="425"/>
      <c r="J17" s="425"/>
      <c r="K17" s="426"/>
      <c r="L17" s="435"/>
      <c r="M17" s="436"/>
      <c r="N17" s="436"/>
      <c r="O17" s="437"/>
      <c r="P17" s="277"/>
      <c r="Q17" s="276"/>
      <c r="R17" s="276"/>
      <c r="S17" s="276"/>
      <c r="T17" s="276"/>
      <c r="U17" s="276"/>
      <c r="V17" s="275"/>
      <c r="W17" s="277"/>
      <c r="X17" s="276"/>
      <c r="Y17" s="276"/>
      <c r="Z17" s="276"/>
      <c r="AA17" s="276"/>
      <c r="AB17" s="276"/>
      <c r="AC17" s="275"/>
      <c r="AD17" s="277"/>
      <c r="AE17" s="276"/>
      <c r="AF17" s="276"/>
      <c r="AG17" s="276"/>
      <c r="AH17" s="276"/>
      <c r="AI17" s="276"/>
      <c r="AJ17" s="275"/>
      <c r="AK17" s="277"/>
      <c r="AL17" s="276"/>
      <c r="AM17" s="276"/>
      <c r="AN17" s="276"/>
      <c r="AO17" s="276"/>
      <c r="AP17" s="276"/>
      <c r="AQ17" s="275"/>
      <c r="AR17" s="277"/>
      <c r="AS17" s="276"/>
      <c r="AT17" s="275"/>
      <c r="AU17" s="388"/>
      <c r="AV17" s="389"/>
      <c r="AW17" s="386"/>
      <c r="AX17" s="387"/>
      <c r="AY17" s="448"/>
      <c r="AZ17" s="449"/>
      <c r="BA17" s="449"/>
      <c r="BB17" s="449"/>
      <c r="BC17" s="449"/>
      <c r="BD17" s="450"/>
    </row>
    <row r="18" spans="2:56" ht="39.9" customHeight="1" x14ac:dyDescent="0.2">
      <c r="B18" s="287">
        <f t="shared" si="1"/>
        <v>7</v>
      </c>
      <c r="C18" s="433"/>
      <c r="D18" s="434"/>
      <c r="E18" s="435"/>
      <c r="F18" s="438"/>
      <c r="G18" s="424"/>
      <c r="H18" s="425"/>
      <c r="I18" s="425"/>
      <c r="J18" s="425"/>
      <c r="K18" s="426"/>
      <c r="L18" s="435"/>
      <c r="M18" s="436"/>
      <c r="N18" s="436"/>
      <c r="O18" s="437"/>
      <c r="P18" s="277"/>
      <c r="Q18" s="276"/>
      <c r="R18" s="276"/>
      <c r="S18" s="276"/>
      <c r="T18" s="276"/>
      <c r="U18" s="276"/>
      <c r="V18" s="275"/>
      <c r="W18" s="277"/>
      <c r="X18" s="276"/>
      <c r="Y18" s="276"/>
      <c r="Z18" s="276"/>
      <c r="AA18" s="276"/>
      <c r="AB18" s="276"/>
      <c r="AC18" s="275"/>
      <c r="AD18" s="277"/>
      <c r="AE18" s="276"/>
      <c r="AF18" s="276"/>
      <c r="AG18" s="276"/>
      <c r="AH18" s="276"/>
      <c r="AI18" s="276"/>
      <c r="AJ18" s="275"/>
      <c r="AK18" s="277"/>
      <c r="AL18" s="276"/>
      <c r="AM18" s="276"/>
      <c r="AN18" s="276"/>
      <c r="AO18" s="276"/>
      <c r="AP18" s="276"/>
      <c r="AQ18" s="275"/>
      <c r="AR18" s="277"/>
      <c r="AS18" s="276"/>
      <c r="AT18" s="275"/>
      <c r="AU18" s="388"/>
      <c r="AV18" s="389"/>
      <c r="AW18" s="386"/>
      <c r="AX18" s="387"/>
      <c r="AY18" s="448"/>
      <c r="AZ18" s="449"/>
      <c r="BA18" s="449"/>
      <c r="BB18" s="449"/>
      <c r="BC18" s="449"/>
      <c r="BD18" s="450"/>
    </row>
    <row r="19" spans="2:56" ht="39.9" customHeight="1" x14ac:dyDescent="0.2">
      <c r="B19" s="287">
        <f t="shared" si="1"/>
        <v>8</v>
      </c>
      <c r="C19" s="433"/>
      <c r="D19" s="434"/>
      <c r="E19" s="435"/>
      <c r="F19" s="438"/>
      <c r="G19" s="424"/>
      <c r="H19" s="425"/>
      <c r="I19" s="425"/>
      <c r="J19" s="425"/>
      <c r="K19" s="426"/>
      <c r="L19" s="435"/>
      <c r="M19" s="436"/>
      <c r="N19" s="436"/>
      <c r="O19" s="437"/>
      <c r="P19" s="277"/>
      <c r="Q19" s="276"/>
      <c r="R19" s="276"/>
      <c r="S19" s="276"/>
      <c r="T19" s="276"/>
      <c r="U19" s="276"/>
      <c r="V19" s="275"/>
      <c r="W19" s="277"/>
      <c r="X19" s="276"/>
      <c r="Y19" s="276"/>
      <c r="Z19" s="276"/>
      <c r="AA19" s="276"/>
      <c r="AB19" s="276"/>
      <c r="AC19" s="275"/>
      <c r="AD19" s="277"/>
      <c r="AE19" s="276"/>
      <c r="AF19" s="276"/>
      <c r="AG19" s="276"/>
      <c r="AH19" s="276"/>
      <c r="AI19" s="276"/>
      <c r="AJ19" s="275"/>
      <c r="AK19" s="277"/>
      <c r="AL19" s="276"/>
      <c r="AM19" s="276"/>
      <c r="AN19" s="276"/>
      <c r="AO19" s="276"/>
      <c r="AP19" s="276"/>
      <c r="AQ19" s="275"/>
      <c r="AR19" s="277"/>
      <c r="AS19" s="276"/>
      <c r="AT19" s="275"/>
      <c r="AU19" s="388"/>
      <c r="AV19" s="389"/>
      <c r="AW19" s="386"/>
      <c r="AX19" s="387"/>
      <c r="AY19" s="448"/>
      <c r="AZ19" s="449"/>
      <c r="BA19" s="449"/>
      <c r="BB19" s="449"/>
      <c r="BC19" s="449"/>
      <c r="BD19" s="450"/>
    </row>
    <row r="20" spans="2:56" ht="39.9" customHeight="1" x14ac:dyDescent="0.2">
      <c r="B20" s="287">
        <f t="shared" si="1"/>
        <v>9</v>
      </c>
      <c r="C20" s="433"/>
      <c r="D20" s="434"/>
      <c r="E20" s="435"/>
      <c r="F20" s="438"/>
      <c r="G20" s="424"/>
      <c r="H20" s="425"/>
      <c r="I20" s="425"/>
      <c r="J20" s="425"/>
      <c r="K20" s="426"/>
      <c r="L20" s="435"/>
      <c r="M20" s="436"/>
      <c r="N20" s="436"/>
      <c r="O20" s="437"/>
      <c r="P20" s="277"/>
      <c r="Q20" s="276"/>
      <c r="R20" s="276"/>
      <c r="S20" s="276"/>
      <c r="T20" s="276"/>
      <c r="U20" s="276"/>
      <c r="V20" s="275"/>
      <c r="W20" s="277"/>
      <c r="X20" s="276"/>
      <c r="Y20" s="276"/>
      <c r="Z20" s="276"/>
      <c r="AA20" s="276"/>
      <c r="AB20" s="276"/>
      <c r="AC20" s="275"/>
      <c r="AD20" s="277"/>
      <c r="AE20" s="276"/>
      <c r="AF20" s="276"/>
      <c r="AG20" s="276"/>
      <c r="AH20" s="276"/>
      <c r="AI20" s="276"/>
      <c r="AJ20" s="275"/>
      <c r="AK20" s="277"/>
      <c r="AL20" s="276"/>
      <c r="AM20" s="276"/>
      <c r="AN20" s="276"/>
      <c r="AO20" s="276"/>
      <c r="AP20" s="276"/>
      <c r="AQ20" s="275"/>
      <c r="AR20" s="277"/>
      <c r="AS20" s="276"/>
      <c r="AT20" s="275"/>
      <c r="AU20" s="388"/>
      <c r="AV20" s="389"/>
      <c r="AW20" s="386"/>
      <c r="AX20" s="387"/>
      <c r="AY20" s="448"/>
      <c r="AZ20" s="449"/>
      <c r="BA20" s="449"/>
      <c r="BB20" s="449"/>
      <c r="BC20" s="449"/>
      <c r="BD20" s="450"/>
    </row>
    <row r="21" spans="2:56" ht="39.9" customHeight="1" x14ac:dyDescent="0.2">
      <c r="B21" s="287">
        <f t="shared" si="1"/>
        <v>10</v>
      </c>
      <c r="C21" s="433"/>
      <c r="D21" s="434"/>
      <c r="E21" s="435"/>
      <c r="F21" s="438"/>
      <c r="G21" s="424"/>
      <c r="H21" s="425"/>
      <c r="I21" s="425"/>
      <c r="J21" s="425"/>
      <c r="K21" s="426"/>
      <c r="L21" s="435"/>
      <c r="M21" s="436"/>
      <c r="N21" s="436"/>
      <c r="O21" s="437"/>
      <c r="P21" s="277"/>
      <c r="Q21" s="276"/>
      <c r="R21" s="276"/>
      <c r="S21" s="276"/>
      <c r="T21" s="276"/>
      <c r="U21" s="276"/>
      <c r="V21" s="275"/>
      <c r="W21" s="277"/>
      <c r="X21" s="276"/>
      <c r="Y21" s="276"/>
      <c r="Z21" s="276"/>
      <c r="AA21" s="276"/>
      <c r="AB21" s="276"/>
      <c r="AC21" s="275"/>
      <c r="AD21" s="277"/>
      <c r="AE21" s="276"/>
      <c r="AF21" s="276"/>
      <c r="AG21" s="276"/>
      <c r="AH21" s="276"/>
      <c r="AI21" s="276"/>
      <c r="AJ21" s="275"/>
      <c r="AK21" s="277"/>
      <c r="AL21" s="276"/>
      <c r="AM21" s="276"/>
      <c r="AN21" s="276"/>
      <c r="AO21" s="276"/>
      <c r="AP21" s="276"/>
      <c r="AQ21" s="275"/>
      <c r="AR21" s="277"/>
      <c r="AS21" s="276"/>
      <c r="AT21" s="275"/>
      <c r="AU21" s="388"/>
      <c r="AV21" s="389"/>
      <c r="AW21" s="386"/>
      <c r="AX21" s="387"/>
      <c r="AY21" s="448"/>
      <c r="AZ21" s="449"/>
      <c r="BA21" s="449"/>
      <c r="BB21" s="449"/>
      <c r="BC21" s="449"/>
      <c r="BD21" s="450"/>
    </row>
    <row r="22" spans="2:56" ht="39.9" customHeight="1" x14ac:dyDescent="0.2">
      <c r="B22" s="287">
        <f t="shared" si="1"/>
        <v>11</v>
      </c>
      <c r="C22" s="433"/>
      <c r="D22" s="434"/>
      <c r="E22" s="435"/>
      <c r="F22" s="438"/>
      <c r="G22" s="424"/>
      <c r="H22" s="425"/>
      <c r="I22" s="425"/>
      <c r="J22" s="425"/>
      <c r="K22" s="426"/>
      <c r="L22" s="435"/>
      <c r="M22" s="436"/>
      <c r="N22" s="436"/>
      <c r="O22" s="437"/>
      <c r="P22" s="277"/>
      <c r="Q22" s="276"/>
      <c r="R22" s="276"/>
      <c r="S22" s="276"/>
      <c r="T22" s="276"/>
      <c r="U22" s="276"/>
      <c r="V22" s="275"/>
      <c r="W22" s="277"/>
      <c r="X22" s="276"/>
      <c r="Y22" s="276"/>
      <c r="Z22" s="276"/>
      <c r="AA22" s="276"/>
      <c r="AB22" s="276"/>
      <c r="AC22" s="275"/>
      <c r="AD22" s="277"/>
      <c r="AE22" s="276"/>
      <c r="AF22" s="276"/>
      <c r="AG22" s="276"/>
      <c r="AH22" s="276"/>
      <c r="AI22" s="276"/>
      <c r="AJ22" s="275"/>
      <c r="AK22" s="277"/>
      <c r="AL22" s="276"/>
      <c r="AM22" s="276"/>
      <c r="AN22" s="276"/>
      <c r="AO22" s="276"/>
      <c r="AP22" s="276"/>
      <c r="AQ22" s="275"/>
      <c r="AR22" s="277"/>
      <c r="AS22" s="276"/>
      <c r="AT22" s="275"/>
      <c r="AU22" s="388"/>
      <c r="AV22" s="389"/>
      <c r="AW22" s="386"/>
      <c r="AX22" s="387"/>
      <c r="AY22" s="448"/>
      <c r="AZ22" s="449"/>
      <c r="BA22" s="449"/>
      <c r="BB22" s="449"/>
      <c r="BC22" s="449"/>
      <c r="BD22" s="450"/>
    </row>
    <row r="23" spans="2:56" ht="39.9" customHeight="1" x14ac:dyDescent="0.2">
      <c r="B23" s="287">
        <f t="shared" si="1"/>
        <v>12</v>
      </c>
      <c r="C23" s="433"/>
      <c r="D23" s="434"/>
      <c r="E23" s="435"/>
      <c r="F23" s="438"/>
      <c r="G23" s="424"/>
      <c r="H23" s="425"/>
      <c r="I23" s="425"/>
      <c r="J23" s="425"/>
      <c r="K23" s="426"/>
      <c r="L23" s="435"/>
      <c r="M23" s="436"/>
      <c r="N23" s="436"/>
      <c r="O23" s="437"/>
      <c r="P23" s="277"/>
      <c r="Q23" s="276"/>
      <c r="R23" s="276"/>
      <c r="S23" s="276"/>
      <c r="T23" s="276"/>
      <c r="U23" s="276"/>
      <c r="V23" s="275"/>
      <c r="W23" s="277"/>
      <c r="X23" s="276"/>
      <c r="Y23" s="276"/>
      <c r="Z23" s="276"/>
      <c r="AA23" s="276"/>
      <c r="AB23" s="276"/>
      <c r="AC23" s="275"/>
      <c r="AD23" s="277"/>
      <c r="AE23" s="276"/>
      <c r="AF23" s="276"/>
      <c r="AG23" s="276"/>
      <c r="AH23" s="276"/>
      <c r="AI23" s="276"/>
      <c r="AJ23" s="275"/>
      <c r="AK23" s="277"/>
      <c r="AL23" s="276"/>
      <c r="AM23" s="276"/>
      <c r="AN23" s="276"/>
      <c r="AO23" s="276"/>
      <c r="AP23" s="276"/>
      <c r="AQ23" s="275"/>
      <c r="AR23" s="277"/>
      <c r="AS23" s="276"/>
      <c r="AT23" s="275"/>
      <c r="AU23" s="388"/>
      <c r="AV23" s="389"/>
      <c r="AW23" s="386"/>
      <c r="AX23" s="387"/>
      <c r="AY23" s="448"/>
      <c r="AZ23" s="449"/>
      <c r="BA23" s="449"/>
      <c r="BB23" s="449"/>
      <c r="BC23" s="449"/>
      <c r="BD23" s="450"/>
    </row>
    <row r="24" spans="2:56" ht="39.9" customHeight="1" x14ac:dyDescent="0.2">
      <c r="B24" s="287">
        <f t="shared" si="1"/>
        <v>13</v>
      </c>
      <c r="C24" s="433"/>
      <c r="D24" s="434"/>
      <c r="E24" s="435"/>
      <c r="F24" s="438"/>
      <c r="G24" s="424"/>
      <c r="H24" s="425"/>
      <c r="I24" s="425"/>
      <c r="J24" s="425"/>
      <c r="K24" s="426"/>
      <c r="L24" s="435"/>
      <c r="M24" s="436"/>
      <c r="N24" s="436"/>
      <c r="O24" s="437"/>
      <c r="P24" s="277"/>
      <c r="Q24" s="276"/>
      <c r="R24" s="276"/>
      <c r="S24" s="276"/>
      <c r="T24" s="276"/>
      <c r="U24" s="276"/>
      <c r="V24" s="275"/>
      <c r="W24" s="277"/>
      <c r="X24" s="276"/>
      <c r="Y24" s="276"/>
      <c r="Z24" s="276"/>
      <c r="AA24" s="276"/>
      <c r="AB24" s="276"/>
      <c r="AC24" s="275"/>
      <c r="AD24" s="277"/>
      <c r="AE24" s="276"/>
      <c r="AF24" s="276"/>
      <c r="AG24" s="276"/>
      <c r="AH24" s="276"/>
      <c r="AI24" s="276"/>
      <c r="AJ24" s="275"/>
      <c r="AK24" s="277"/>
      <c r="AL24" s="276"/>
      <c r="AM24" s="276"/>
      <c r="AN24" s="276"/>
      <c r="AO24" s="276"/>
      <c r="AP24" s="276"/>
      <c r="AQ24" s="275"/>
      <c r="AR24" s="277"/>
      <c r="AS24" s="276"/>
      <c r="AT24" s="275"/>
      <c r="AU24" s="388"/>
      <c r="AV24" s="389"/>
      <c r="AW24" s="386"/>
      <c r="AX24" s="387"/>
      <c r="AY24" s="448"/>
      <c r="AZ24" s="449"/>
      <c r="BA24" s="449"/>
      <c r="BB24" s="449"/>
      <c r="BC24" s="449"/>
      <c r="BD24" s="450"/>
    </row>
    <row r="25" spans="2:56" ht="39.9" customHeight="1" x14ac:dyDescent="0.2">
      <c r="B25" s="287">
        <f t="shared" si="1"/>
        <v>14</v>
      </c>
      <c r="C25" s="433"/>
      <c r="D25" s="434"/>
      <c r="E25" s="435"/>
      <c r="F25" s="438"/>
      <c r="G25" s="424"/>
      <c r="H25" s="425"/>
      <c r="I25" s="425"/>
      <c r="J25" s="425"/>
      <c r="K25" s="426"/>
      <c r="L25" s="435"/>
      <c r="M25" s="436"/>
      <c r="N25" s="436"/>
      <c r="O25" s="437"/>
      <c r="P25" s="277"/>
      <c r="Q25" s="276"/>
      <c r="R25" s="276"/>
      <c r="S25" s="276"/>
      <c r="T25" s="276"/>
      <c r="U25" s="276"/>
      <c r="V25" s="275"/>
      <c r="W25" s="277"/>
      <c r="X25" s="276"/>
      <c r="Y25" s="276"/>
      <c r="Z25" s="276"/>
      <c r="AA25" s="276"/>
      <c r="AB25" s="276"/>
      <c r="AC25" s="275"/>
      <c r="AD25" s="277"/>
      <c r="AE25" s="276"/>
      <c r="AF25" s="276"/>
      <c r="AG25" s="276"/>
      <c r="AH25" s="276"/>
      <c r="AI25" s="276"/>
      <c r="AJ25" s="275"/>
      <c r="AK25" s="277"/>
      <c r="AL25" s="276"/>
      <c r="AM25" s="276"/>
      <c r="AN25" s="276"/>
      <c r="AO25" s="276"/>
      <c r="AP25" s="276"/>
      <c r="AQ25" s="275"/>
      <c r="AR25" s="277"/>
      <c r="AS25" s="276"/>
      <c r="AT25" s="275"/>
      <c r="AU25" s="388"/>
      <c r="AV25" s="389"/>
      <c r="AW25" s="386"/>
      <c r="AX25" s="387"/>
      <c r="AY25" s="448"/>
      <c r="AZ25" s="449"/>
      <c r="BA25" s="449"/>
      <c r="BB25" s="449"/>
      <c r="BC25" s="449"/>
      <c r="BD25" s="450"/>
    </row>
    <row r="26" spans="2:56" ht="39.9" customHeight="1" x14ac:dyDescent="0.2">
      <c r="B26" s="287">
        <f t="shared" si="1"/>
        <v>15</v>
      </c>
      <c r="C26" s="433"/>
      <c r="D26" s="434"/>
      <c r="E26" s="435"/>
      <c r="F26" s="438"/>
      <c r="G26" s="424"/>
      <c r="H26" s="425"/>
      <c r="I26" s="425"/>
      <c r="J26" s="425"/>
      <c r="K26" s="426"/>
      <c r="L26" s="435"/>
      <c r="M26" s="436"/>
      <c r="N26" s="436"/>
      <c r="O26" s="437"/>
      <c r="P26" s="277"/>
      <c r="Q26" s="276"/>
      <c r="R26" s="276"/>
      <c r="S26" s="276"/>
      <c r="T26" s="276"/>
      <c r="U26" s="276"/>
      <c r="V26" s="275"/>
      <c r="W26" s="277"/>
      <c r="X26" s="276"/>
      <c r="Y26" s="276"/>
      <c r="Z26" s="276"/>
      <c r="AA26" s="276"/>
      <c r="AB26" s="276"/>
      <c r="AC26" s="275"/>
      <c r="AD26" s="277"/>
      <c r="AE26" s="276"/>
      <c r="AF26" s="276"/>
      <c r="AG26" s="276"/>
      <c r="AH26" s="276"/>
      <c r="AI26" s="276"/>
      <c r="AJ26" s="275"/>
      <c r="AK26" s="277"/>
      <c r="AL26" s="276"/>
      <c r="AM26" s="276"/>
      <c r="AN26" s="276"/>
      <c r="AO26" s="276"/>
      <c r="AP26" s="276"/>
      <c r="AQ26" s="275"/>
      <c r="AR26" s="277"/>
      <c r="AS26" s="276"/>
      <c r="AT26" s="275"/>
      <c r="AU26" s="388"/>
      <c r="AV26" s="389"/>
      <c r="AW26" s="386"/>
      <c r="AX26" s="387"/>
      <c r="AY26" s="448"/>
      <c r="AZ26" s="449"/>
      <c r="BA26" s="449"/>
      <c r="BB26" s="449"/>
      <c r="BC26" s="449"/>
      <c r="BD26" s="450"/>
    </row>
    <row r="27" spans="2:56" ht="39.9" customHeight="1" x14ac:dyDescent="0.2">
      <c r="B27" s="287">
        <f t="shared" si="1"/>
        <v>16</v>
      </c>
      <c r="C27" s="286"/>
      <c r="D27" s="285"/>
      <c r="E27" s="280"/>
      <c r="F27" s="284"/>
      <c r="G27" s="283"/>
      <c r="H27" s="282"/>
      <c r="I27" s="282"/>
      <c r="J27" s="282"/>
      <c r="K27" s="281"/>
      <c r="L27" s="280"/>
      <c r="M27" s="279"/>
      <c r="N27" s="279"/>
      <c r="O27" s="278"/>
      <c r="P27" s="277"/>
      <c r="Q27" s="276"/>
      <c r="R27" s="276"/>
      <c r="S27" s="276"/>
      <c r="T27" s="276"/>
      <c r="U27" s="276"/>
      <c r="V27" s="275"/>
      <c r="W27" s="277"/>
      <c r="X27" s="276"/>
      <c r="Y27" s="276"/>
      <c r="Z27" s="276"/>
      <c r="AA27" s="276"/>
      <c r="AB27" s="276"/>
      <c r="AC27" s="275"/>
      <c r="AD27" s="277"/>
      <c r="AE27" s="276"/>
      <c r="AF27" s="276"/>
      <c r="AG27" s="276"/>
      <c r="AH27" s="276"/>
      <c r="AI27" s="276"/>
      <c r="AJ27" s="275"/>
      <c r="AK27" s="277"/>
      <c r="AL27" s="276"/>
      <c r="AM27" s="276"/>
      <c r="AN27" s="276"/>
      <c r="AO27" s="276"/>
      <c r="AP27" s="276"/>
      <c r="AQ27" s="275"/>
      <c r="AR27" s="277"/>
      <c r="AS27" s="276"/>
      <c r="AT27" s="275"/>
      <c r="AU27" s="274"/>
      <c r="AV27" s="273"/>
      <c r="AW27" s="272"/>
      <c r="AX27" s="271"/>
      <c r="AY27" s="270"/>
      <c r="AZ27" s="269"/>
      <c r="BA27" s="269"/>
      <c r="BB27" s="269"/>
      <c r="BC27" s="269"/>
      <c r="BD27" s="268"/>
    </row>
    <row r="28" spans="2:56" ht="39.9" customHeight="1" x14ac:dyDescent="0.2">
      <c r="B28" s="287">
        <f t="shared" si="1"/>
        <v>17</v>
      </c>
      <c r="C28" s="286"/>
      <c r="D28" s="285"/>
      <c r="E28" s="280"/>
      <c r="F28" s="284"/>
      <c r="G28" s="283"/>
      <c r="H28" s="282"/>
      <c r="I28" s="282"/>
      <c r="J28" s="282"/>
      <c r="K28" s="281"/>
      <c r="L28" s="280"/>
      <c r="M28" s="279"/>
      <c r="N28" s="279"/>
      <c r="O28" s="278"/>
      <c r="P28" s="277"/>
      <c r="Q28" s="276"/>
      <c r="R28" s="276"/>
      <c r="S28" s="276"/>
      <c r="T28" s="276"/>
      <c r="U28" s="276"/>
      <c r="V28" s="275"/>
      <c r="W28" s="277"/>
      <c r="X28" s="276"/>
      <c r="Y28" s="276"/>
      <c r="Z28" s="276"/>
      <c r="AA28" s="276"/>
      <c r="AB28" s="276"/>
      <c r="AC28" s="275"/>
      <c r="AD28" s="277"/>
      <c r="AE28" s="276"/>
      <c r="AF28" s="276"/>
      <c r="AG28" s="276"/>
      <c r="AH28" s="276"/>
      <c r="AI28" s="276"/>
      <c r="AJ28" s="275"/>
      <c r="AK28" s="277"/>
      <c r="AL28" s="276"/>
      <c r="AM28" s="276"/>
      <c r="AN28" s="276"/>
      <c r="AO28" s="276"/>
      <c r="AP28" s="276"/>
      <c r="AQ28" s="275"/>
      <c r="AR28" s="277"/>
      <c r="AS28" s="276"/>
      <c r="AT28" s="275"/>
      <c r="AU28" s="274"/>
      <c r="AV28" s="273"/>
      <c r="AW28" s="272"/>
      <c r="AX28" s="271"/>
      <c r="AY28" s="270"/>
      <c r="AZ28" s="269"/>
      <c r="BA28" s="269"/>
      <c r="BB28" s="269"/>
      <c r="BC28" s="269"/>
      <c r="BD28" s="268"/>
    </row>
    <row r="29" spans="2:56" ht="39.9" customHeight="1" x14ac:dyDescent="0.2">
      <c r="B29" s="287">
        <f t="shared" si="1"/>
        <v>18</v>
      </c>
      <c r="C29" s="286"/>
      <c r="D29" s="285"/>
      <c r="E29" s="280"/>
      <c r="F29" s="284"/>
      <c r="G29" s="283"/>
      <c r="H29" s="282"/>
      <c r="I29" s="282"/>
      <c r="J29" s="282"/>
      <c r="K29" s="281"/>
      <c r="L29" s="280"/>
      <c r="M29" s="279"/>
      <c r="N29" s="279"/>
      <c r="O29" s="278"/>
      <c r="P29" s="277"/>
      <c r="Q29" s="276"/>
      <c r="R29" s="276"/>
      <c r="S29" s="276"/>
      <c r="T29" s="276"/>
      <c r="U29" s="276"/>
      <c r="V29" s="275"/>
      <c r="W29" s="277"/>
      <c r="X29" s="276"/>
      <c r="Y29" s="276"/>
      <c r="Z29" s="276"/>
      <c r="AA29" s="276"/>
      <c r="AB29" s="276"/>
      <c r="AC29" s="275"/>
      <c r="AD29" s="277"/>
      <c r="AE29" s="276"/>
      <c r="AF29" s="276"/>
      <c r="AG29" s="276"/>
      <c r="AH29" s="276"/>
      <c r="AI29" s="276"/>
      <c r="AJ29" s="275"/>
      <c r="AK29" s="277"/>
      <c r="AL29" s="276"/>
      <c r="AM29" s="276"/>
      <c r="AN29" s="276"/>
      <c r="AO29" s="276"/>
      <c r="AP29" s="276"/>
      <c r="AQ29" s="275"/>
      <c r="AR29" s="277"/>
      <c r="AS29" s="276"/>
      <c r="AT29" s="275"/>
      <c r="AU29" s="274"/>
      <c r="AV29" s="273"/>
      <c r="AW29" s="272"/>
      <c r="AX29" s="271"/>
      <c r="AY29" s="270"/>
      <c r="AZ29" s="269"/>
      <c r="BA29" s="269"/>
      <c r="BB29" s="269"/>
      <c r="BC29" s="269"/>
      <c r="BD29" s="268"/>
    </row>
    <row r="30" spans="2:56" ht="39.9" customHeight="1" x14ac:dyDescent="0.2">
      <c r="B30" s="287">
        <f t="shared" si="1"/>
        <v>19</v>
      </c>
      <c r="C30" s="286"/>
      <c r="D30" s="285"/>
      <c r="E30" s="280"/>
      <c r="F30" s="284"/>
      <c r="G30" s="283"/>
      <c r="H30" s="282"/>
      <c r="I30" s="282"/>
      <c r="J30" s="282"/>
      <c r="K30" s="281"/>
      <c r="L30" s="280"/>
      <c r="M30" s="279"/>
      <c r="N30" s="279"/>
      <c r="O30" s="278"/>
      <c r="P30" s="277"/>
      <c r="Q30" s="276"/>
      <c r="R30" s="276"/>
      <c r="S30" s="276"/>
      <c r="T30" s="276"/>
      <c r="U30" s="276"/>
      <c r="V30" s="275"/>
      <c r="W30" s="277"/>
      <c r="X30" s="276"/>
      <c r="Y30" s="276"/>
      <c r="Z30" s="276"/>
      <c r="AA30" s="276"/>
      <c r="AB30" s="276"/>
      <c r="AC30" s="275"/>
      <c r="AD30" s="277"/>
      <c r="AE30" s="276"/>
      <c r="AF30" s="276"/>
      <c r="AG30" s="276"/>
      <c r="AH30" s="276"/>
      <c r="AI30" s="276"/>
      <c r="AJ30" s="275"/>
      <c r="AK30" s="277"/>
      <c r="AL30" s="276"/>
      <c r="AM30" s="276"/>
      <c r="AN30" s="276"/>
      <c r="AO30" s="276"/>
      <c r="AP30" s="276"/>
      <c r="AQ30" s="275"/>
      <c r="AR30" s="277"/>
      <c r="AS30" s="276"/>
      <c r="AT30" s="275"/>
      <c r="AU30" s="274"/>
      <c r="AV30" s="273"/>
      <c r="AW30" s="272"/>
      <c r="AX30" s="271"/>
      <c r="AY30" s="270"/>
      <c r="AZ30" s="269"/>
      <c r="BA30" s="269"/>
      <c r="BB30" s="269"/>
      <c r="BC30" s="269"/>
      <c r="BD30" s="268"/>
    </row>
    <row r="31" spans="2:56" ht="39.9" customHeight="1" x14ac:dyDescent="0.2">
      <c r="B31" s="287">
        <f t="shared" si="1"/>
        <v>20</v>
      </c>
      <c r="C31" s="286"/>
      <c r="D31" s="285"/>
      <c r="E31" s="280"/>
      <c r="F31" s="284"/>
      <c r="G31" s="283"/>
      <c r="H31" s="282"/>
      <c r="I31" s="282"/>
      <c r="J31" s="282"/>
      <c r="K31" s="281"/>
      <c r="L31" s="280"/>
      <c r="M31" s="279"/>
      <c r="N31" s="279"/>
      <c r="O31" s="278"/>
      <c r="P31" s="277"/>
      <c r="Q31" s="276"/>
      <c r="R31" s="276"/>
      <c r="S31" s="276"/>
      <c r="T31" s="276"/>
      <c r="U31" s="276"/>
      <c r="V31" s="275"/>
      <c r="W31" s="277"/>
      <c r="X31" s="276"/>
      <c r="Y31" s="276"/>
      <c r="Z31" s="276"/>
      <c r="AA31" s="276"/>
      <c r="AB31" s="276"/>
      <c r="AC31" s="275"/>
      <c r="AD31" s="277"/>
      <c r="AE31" s="276"/>
      <c r="AF31" s="276"/>
      <c r="AG31" s="276"/>
      <c r="AH31" s="276"/>
      <c r="AI31" s="276"/>
      <c r="AJ31" s="275"/>
      <c r="AK31" s="277"/>
      <c r="AL31" s="276"/>
      <c r="AM31" s="276"/>
      <c r="AN31" s="276"/>
      <c r="AO31" s="276"/>
      <c r="AP31" s="276"/>
      <c r="AQ31" s="275"/>
      <c r="AR31" s="277"/>
      <c r="AS31" s="276"/>
      <c r="AT31" s="275"/>
      <c r="AU31" s="274"/>
      <c r="AV31" s="273"/>
      <c r="AW31" s="272"/>
      <c r="AX31" s="271"/>
      <c r="AY31" s="270"/>
      <c r="AZ31" s="269"/>
      <c r="BA31" s="269"/>
      <c r="BB31" s="269"/>
      <c r="BC31" s="269"/>
      <c r="BD31" s="268"/>
    </row>
    <row r="32" spans="2:56" ht="39.9" customHeight="1" x14ac:dyDescent="0.2">
      <c r="B32" s="287">
        <f t="shared" si="1"/>
        <v>21</v>
      </c>
      <c r="C32" s="286"/>
      <c r="D32" s="285"/>
      <c r="E32" s="280"/>
      <c r="F32" s="284"/>
      <c r="G32" s="283"/>
      <c r="H32" s="282"/>
      <c r="I32" s="282"/>
      <c r="J32" s="282"/>
      <c r="K32" s="281"/>
      <c r="L32" s="280"/>
      <c r="M32" s="279"/>
      <c r="N32" s="279"/>
      <c r="O32" s="278"/>
      <c r="P32" s="277"/>
      <c r="Q32" s="276"/>
      <c r="R32" s="276"/>
      <c r="S32" s="276"/>
      <c r="T32" s="276"/>
      <c r="U32" s="276"/>
      <c r="V32" s="275"/>
      <c r="W32" s="277"/>
      <c r="X32" s="276"/>
      <c r="Y32" s="276"/>
      <c r="Z32" s="276"/>
      <c r="AA32" s="276"/>
      <c r="AB32" s="276"/>
      <c r="AC32" s="275"/>
      <c r="AD32" s="277"/>
      <c r="AE32" s="276"/>
      <c r="AF32" s="276"/>
      <c r="AG32" s="276"/>
      <c r="AH32" s="276"/>
      <c r="AI32" s="276"/>
      <c r="AJ32" s="275"/>
      <c r="AK32" s="277"/>
      <c r="AL32" s="276"/>
      <c r="AM32" s="276"/>
      <c r="AN32" s="276"/>
      <c r="AO32" s="276"/>
      <c r="AP32" s="276"/>
      <c r="AQ32" s="275"/>
      <c r="AR32" s="277"/>
      <c r="AS32" s="276"/>
      <c r="AT32" s="275"/>
      <c r="AU32" s="274"/>
      <c r="AV32" s="273"/>
      <c r="AW32" s="272"/>
      <c r="AX32" s="271"/>
      <c r="AY32" s="270"/>
      <c r="AZ32" s="269"/>
      <c r="BA32" s="269"/>
      <c r="BB32" s="269"/>
      <c r="BC32" s="269"/>
      <c r="BD32" s="268"/>
    </row>
    <row r="33" spans="2:58" ht="39.9" customHeight="1" x14ac:dyDescent="0.2">
      <c r="B33" s="287">
        <f t="shared" si="1"/>
        <v>22</v>
      </c>
      <c r="C33" s="286"/>
      <c r="D33" s="285"/>
      <c r="E33" s="280"/>
      <c r="F33" s="284"/>
      <c r="G33" s="283"/>
      <c r="H33" s="282"/>
      <c r="I33" s="282"/>
      <c r="J33" s="282"/>
      <c r="K33" s="281"/>
      <c r="L33" s="280"/>
      <c r="M33" s="279"/>
      <c r="N33" s="279"/>
      <c r="O33" s="278"/>
      <c r="P33" s="277"/>
      <c r="Q33" s="276"/>
      <c r="R33" s="276"/>
      <c r="S33" s="276"/>
      <c r="T33" s="276"/>
      <c r="U33" s="276"/>
      <c r="V33" s="275"/>
      <c r="W33" s="277"/>
      <c r="X33" s="276"/>
      <c r="Y33" s="276"/>
      <c r="Z33" s="276"/>
      <c r="AA33" s="276"/>
      <c r="AB33" s="276"/>
      <c r="AC33" s="275"/>
      <c r="AD33" s="277"/>
      <c r="AE33" s="276"/>
      <c r="AF33" s="276"/>
      <c r="AG33" s="276"/>
      <c r="AH33" s="276"/>
      <c r="AI33" s="276"/>
      <c r="AJ33" s="275"/>
      <c r="AK33" s="277"/>
      <c r="AL33" s="276"/>
      <c r="AM33" s="276"/>
      <c r="AN33" s="276"/>
      <c r="AO33" s="276"/>
      <c r="AP33" s="276"/>
      <c r="AQ33" s="275"/>
      <c r="AR33" s="277"/>
      <c r="AS33" s="276"/>
      <c r="AT33" s="275"/>
      <c r="AU33" s="274"/>
      <c r="AV33" s="273"/>
      <c r="AW33" s="272"/>
      <c r="AX33" s="271"/>
      <c r="AY33" s="270"/>
      <c r="AZ33" s="269"/>
      <c r="BA33" s="269"/>
      <c r="BB33" s="269"/>
      <c r="BC33" s="269"/>
      <c r="BD33" s="268"/>
    </row>
    <row r="34" spans="2:58" ht="39.9" customHeight="1" x14ac:dyDescent="0.2">
      <c r="B34" s="287">
        <f t="shared" si="1"/>
        <v>23</v>
      </c>
      <c r="C34" s="286"/>
      <c r="D34" s="285"/>
      <c r="E34" s="280"/>
      <c r="F34" s="284"/>
      <c r="G34" s="283"/>
      <c r="H34" s="282"/>
      <c r="I34" s="282"/>
      <c r="J34" s="282"/>
      <c r="K34" s="281"/>
      <c r="L34" s="280"/>
      <c r="M34" s="279"/>
      <c r="N34" s="279"/>
      <c r="O34" s="278"/>
      <c r="P34" s="277"/>
      <c r="Q34" s="276"/>
      <c r="R34" s="276"/>
      <c r="S34" s="276"/>
      <c r="T34" s="276"/>
      <c r="U34" s="276"/>
      <c r="V34" s="275"/>
      <c r="W34" s="277"/>
      <c r="X34" s="276"/>
      <c r="Y34" s="276"/>
      <c r="Z34" s="276"/>
      <c r="AA34" s="276"/>
      <c r="AB34" s="276"/>
      <c r="AC34" s="275"/>
      <c r="AD34" s="277"/>
      <c r="AE34" s="276"/>
      <c r="AF34" s="276"/>
      <c r="AG34" s="276"/>
      <c r="AH34" s="276"/>
      <c r="AI34" s="276"/>
      <c r="AJ34" s="275"/>
      <c r="AK34" s="277"/>
      <c r="AL34" s="276"/>
      <c r="AM34" s="276"/>
      <c r="AN34" s="276"/>
      <c r="AO34" s="276"/>
      <c r="AP34" s="276"/>
      <c r="AQ34" s="275"/>
      <c r="AR34" s="277"/>
      <c r="AS34" s="276"/>
      <c r="AT34" s="275"/>
      <c r="AU34" s="274"/>
      <c r="AV34" s="273"/>
      <c r="AW34" s="272"/>
      <c r="AX34" s="271"/>
      <c r="AY34" s="270"/>
      <c r="AZ34" s="269"/>
      <c r="BA34" s="269"/>
      <c r="BB34" s="269"/>
      <c r="BC34" s="269"/>
      <c r="BD34" s="268"/>
    </row>
    <row r="35" spans="2:58" ht="39.9" customHeight="1" x14ac:dyDescent="0.2">
      <c r="B35" s="287">
        <f t="shared" si="1"/>
        <v>24</v>
      </c>
      <c r="C35" s="286"/>
      <c r="D35" s="285"/>
      <c r="E35" s="280"/>
      <c r="F35" s="284"/>
      <c r="G35" s="283"/>
      <c r="H35" s="282"/>
      <c r="I35" s="282"/>
      <c r="J35" s="282"/>
      <c r="K35" s="281"/>
      <c r="L35" s="280"/>
      <c r="M35" s="279"/>
      <c r="N35" s="279"/>
      <c r="O35" s="278"/>
      <c r="P35" s="277"/>
      <c r="Q35" s="276"/>
      <c r="R35" s="276"/>
      <c r="S35" s="276"/>
      <c r="T35" s="276"/>
      <c r="U35" s="276"/>
      <c r="V35" s="275"/>
      <c r="W35" s="277"/>
      <c r="X35" s="276"/>
      <c r="Y35" s="276"/>
      <c r="Z35" s="276"/>
      <c r="AA35" s="276"/>
      <c r="AB35" s="276"/>
      <c r="AC35" s="275"/>
      <c r="AD35" s="277"/>
      <c r="AE35" s="276"/>
      <c r="AF35" s="276"/>
      <c r="AG35" s="276"/>
      <c r="AH35" s="276"/>
      <c r="AI35" s="276"/>
      <c r="AJ35" s="275"/>
      <c r="AK35" s="277"/>
      <c r="AL35" s="276"/>
      <c r="AM35" s="276"/>
      <c r="AN35" s="276"/>
      <c r="AO35" s="276"/>
      <c r="AP35" s="276"/>
      <c r="AQ35" s="275"/>
      <c r="AR35" s="277"/>
      <c r="AS35" s="276"/>
      <c r="AT35" s="275"/>
      <c r="AU35" s="274"/>
      <c r="AV35" s="273"/>
      <c r="AW35" s="272"/>
      <c r="AX35" s="271"/>
      <c r="AY35" s="270"/>
      <c r="AZ35" s="269"/>
      <c r="BA35" s="269"/>
      <c r="BB35" s="269"/>
      <c r="BC35" s="269"/>
      <c r="BD35" s="268"/>
    </row>
    <row r="36" spans="2:58" ht="39.9" customHeight="1" x14ac:dyDescent="0.2">
      <c r="B36" s="287">
        <f t="shared" si="1"/>
        <v>25</v>
      </c>
      <c r="C36" s="286"/>
      <c r="D36" s="285"/>
      <c r="E36" s="280"/>
      <c r="F36" s="284"/>
      <c r="G36" s="283"/>
      <c r="H36" s="282"/>
      <c r="I36" s="282"/>
      <c r="J36" s="282"/>
      <c r="K36" s="281"/>
      <c r="L36" s="280"/>
      <c r="M36" s="279"/>
      <c r="N36" s="279"/>
      <c r="O36" s="278"/>
      <c r="P36" s="277"/>
      <c r="Q36" s="276"/>
      <c r="R36" s="276"/>
      <c r="S36" s="276"/>
      <c r="T36" s="276"/>
      <c r="U36" s="276"/>
      <c r="V36" s="275"/>
      <c r="W36" s="277"/>
      <c r="X36" s="276"/>
      <c r="Y36" s="276"/>
      <c r="Z36" s="276"/>
      <c r="AA36" s="276"/>
      <c r="AB36" s="276"/>
      <c r="AC36" s="275"/>
      <c r="AD36" s="277"/>
      <c r="AE36" s="276"/>
      <c r="AF36" s="276"/>
      <c r="AG36" s="276"/>
      <c r="AH36" s="276"/>
      <c r="AI36" s="276"/>
      <c r="AJ36" s="275"/>
      <c r="AK36" s="277"/>
      <c r="AL36" s="276"/>
      <c r="AM36" s="276"/>
      <c r="AN36" s="276"/>
      <c r="AO36" s="276"/>
      <c r="AP36" s="276"/>
      <c r="AQ36" s="275"/>
      <c r="AR36" s="277"/>
      <c r="AS36" s="276"/>
      <c r="AT36" s="275"/>
      <c r="AU36" s="274"/>
      <c r="AV36" s="273"/>
      <c r="AW36" s="272"/>
      <c r="AX36" s="271"/>
      <c r="AY36" s="270"/>
      <c r="AZ36" s="269"/>
      <c r="BA36" s="269"/>
      <c r="BB36" s="269"/>
      <c r="BC36" s="269"/>
      <c r="BD36" s="268"/>
    </row>
    <row r="37" spans="2:58" ht="39.9" customHeight="1" x14ac:dyDescent="0.2">
      <c r="B37" s="287">
        <f t="shared" si="1"/>
        <v>26</v>
      </c>
      <c r="C37" s="433"/>
      <c r="D37" s="434"/>
      <c r="E37" s="435"/>
      <c r="F37" s="438"/>
      <c r="G37" s="424"/>
      <c r="H37" s="425"/>
      <c r="I37" s="425"/>
      <c r="J37" s="425"/>
      <c r="K37" s="426"/>
      <c r="L37" s="435"/>
      <c r="M37" s="436"/>
      <c r="N37" s="436"/>
      <c r="O37" s="437"/>
      <c r="P37" s="277"/>
      <c r="Q37" s="276"/>
      <c r="R37" s="276"/>
      <c r="S37" s="276"/>
      <c r="T37" s="276"/>
      <c r="U37" s="276"/>
      <c r="V37" s="275"/>
      <c r="W37" s="277"/>
      <c r="X37" s="276"/>
      <c r="Y37" s="276"/>
      <c r="Z37" s="276"/>
      <c r="AA37" s="276"/>
      <c r="AB37" s="276"/>
      <c r="AC37" s="275"/>
      <c r="AD37" s="277"/>
      <c r="AE37" s="276"/>
      <c r="AF37" s="276"/>
      <c r="AG37" s="276"/>
      <c r="AH37" s="276"/>
      <c r="AI37" s="276"/>
      <c r="AJ37" s="275"/>
      <c r="AK37" s="277"/>
      <c r="AL37" s="276"/>
      <c r="AM37" s="276"/>
      <c r="AN37" s="276"/>
      <c r="AO37" s="276"/>
      <c r="AP37" s="276"/>
      <c r="AQ37" s="275"/>
      <c r="AR37" s="277"/>
      <c r="AS37" s="276"/>
      <c r="AT37" s="275"/>
      <c r="AU37" s="388"/>
      <c r="AV37" s="389"/>
      <c r="AW37" s="386"/>
      <c r="AX37" s="387"/>
      <c r="AY37" s="448"/>
      <c r="AZ37" s="449"/>
      <c r="BA37" s="449"/>
      <c r="BB37" s="449"/>
      <c r="BC37" s="449"/>
      <c r="BD37" s="450"/>
    </row>
    <row r="38" spans="2:58" ht="39.9" customHeight="1" x14ac:dyDescent="0.2">
      <c r="B38" s="287">
        <f t="shared" si="1"/>
        <v>27</v>
      </c>
      <c r="C38" s="433"/>
      <c r="D38" s="434"/>
      <c r="E38" s="435"/>
      <c r="F38" s="438"/>
      <c r="G38" s="424"/>
      <c r="H38" s="425"/>
      <c r="I38" s="425"/>
      <c r="J38" s="425"/>
      <c r="K38" s="426"/>
      <c r="L38" s="435"/>
      <c r="M38" s="436"/>
      <c r="N38" s="436"/>
      <c r="O38" s="437"/>
      <c r="P38" s="277"/>
      <c r="Q38" s="276"/>
      <c r="R38" s="276"/>
      <c r="S38" s="276"/>
      <c r="T38" s="276"/>
      <c r="U38" s="276"/>
      <c r="V38" s="275"/>
      <c r="W38" s="277"/>
      <c r="X38" s="276"/>
      <c r="Y38" s="276"/>
      <c r="Z38" s="276"/>
      <c r="AA38" s="276"/>
      <c r="AB38" s="276"/>
      <c r="AC38" s="275"/>
      <c r="AD38" s="277"/>
      <c r="AE38" s="276"/>
      <c r="AF38" s="276"/>
      <c r="AG38" s="276"/>
      <c r="AH38" s="276"/>
      <c r="AI38" s="276"/>
      <c r="AJ38" s="275"/>
      <c r="AK38" s="277"/>
      <c r="AL38" s="276"/>
      <c r="AM38" s="276"/>
      <c r="AN38" s="276"/>
      <c r="AO38" s="276"/>
      <c r="AP38" s="276"/>
      <c r="AQ38" s="275"/>
      <c r="AR38" s="277"/>
      <c r="AS38" s="276"/>
      <c r="AT38" s="275"/>
      <c r="AU38" s="388"/>
      <c r="AV38" s="389"/>
      <c r="AW38" s="386"/>
      <c r="AX38" s="387"/>
      <c r="AY38" s="448"/>
      <c r="AZ38" s="449"/>
      <c r="BA38" s="449"/>
      <c r="BB38" s="449"/>
      <c r="BC38" s="449"/>
      <c r="BD38" s="450"/>
    </row>
    <row r="39" spans="2:58" ht="39.9" customHeight="1" thickBot="1" x14ac:dyDescent="0.25">
      <c r="B39" s="267">
        <f t="shared" si="1"/>
        <v>28</v>
      </c>
      <c r="C39" s="462"/>
      <c r="D39" s="463"/>
      <c r="E39" s="464"/>
      <c r="F39" s="465"/>
      <c r="G39" s="466"/>
      <c r="H39" s="467"/>
      <c r="I39" s="467"/>
      <c r="J39" s="467"/>
      <c r="K39" s="468"/>
      <c r="L39" s="464"/>
      <c r="M39" s="469"/>
      <c r="N39" s="469"/>
      <c r="O39" s="470"/>
      <c r="P39" s="266"/>
      <c r="Q39" s="265"/>
      <c r="R39" s="265"/>
      <c r="S39" s="265"/>
      <c r="T39" s="265"/>
      <c r="U39" s="265"/>
      <c r="V39" s="264"/>
      <c r="W39" s="266"/>
      <c r="X39" s="265"/>
      <c r="Y39" s="265"/>
      <c r="Z39" s="265"/>
      <c r="AA39" s="265"/>
      <c r="AB39" s="265"/>
      <c r="AC39" s="264"/>
      <c r="AD39" s="266"/>
      <c r="AE39" s="265"/>
      <c r="AF39" s="265"/>
      <c r="AG39" s="265"/>
      <c r="AH39" s="265"/>
      <c r="AI39" s="265"/>
      <c r="AJ39" s="264"/>
      <c r="AK39" s="266"/>
      <c r="AL39" s="265"/>
      <c r="AM39" s="265"/>
      <c r="AN39" s="265"/>
      <c r="AO39" s="265"/>
      <c r="AP39" s="265"/>
      <c r="AQ39" s="264"/>
      <c r="AR39" s="266"/>
      <c r="AS39" s="265"/>
      <c r="AT39" s="264"/>
      <c r="AU39" s="457"/>
      <c r="AV39" s="458"/>
      <c r="AW39" s="459"/>
      <c r="AX39" s="460"/>
      <c r="AY39" s="454"/>
      <c r="AZ39" s="455"/>
      <c r="BA39" s="455"/>
      <c r="BB39" s="455"/>
      <c r="BC39" s="455"/>
      <c r="BD39" s="456"/>
    </row>
    <row r="40" spans="2:58" ht="20.25" customHeight="1" x14ac:dyDescent="0.2">
      <c r="C40" s="263"/>
      <c r="D40" s="262"/>
      <c r="E40" s="261"/>
      <c r="AC40" s="260"/>
    </row>
    <row r="41" spans="2:58" ht="20.25" customHeight="1" x14ac:dyDescent="0.2">
      <c r="C41" s="263"/>
      <c r="D41" s="262"/>
      <c r="E41" s="261"/>
      <c r="AC41" s="260"/>
    </row>
    <row r="42" spans="2:58" s="253" customFormat="1" ht="24.9" customHeight="1" x14ac:dyDescent="0.2">
      <c r="B42" s="253" t="s">
        <v>277</v>
      </c>
      <c r="C42" s="259"/>
      <c r="D42" s="259"/>
      <c r="U42" s="259"/>
      <c r="AK42" s="258"/>
      <c r="AL42" s="257"/>
      <c r="AM42" s="257"/>
      <c r="BF42" s="257"/>
    </row>
    <row r="43" spans="2:58" s="253" customFormat="1" ht="24.9" customHeight="1" x14ac:dyDescent="0.2">
      <c r="B43" s="253" t="s">
        <v>276</v>
      </c>
      <c r="C43" s="259"/>
      <c r="D43" s="259"/>
      <c r="U43" s="259"/>
      <c r="AK43" s="258"/>
      <c r="AL43" s="257"/>
      <c r="AM43" s="257"/>
      <c r="BF43" s="257"/>
    </row>
    <row r="44" spans="2:58" s="253" customFormat="1" ht="24.9" customHeight="1" x14ac:dyDescent="0.2">
      <c r="B44" s="253" t="s">
        <v>275</v>
      </c>
      <c r="C44" s="258"/>
      <c r="D44" s="258"/>
      <c r="E44" s="258"/>
      <c r="F44" s="258"/>
      <c r="G44" s="258"/>
      <c r="H44" s="258"/>
      <c r="I44" s="258"/>
      <c r="J44" s="258"/>
      <c r="K44" s="258"/>
      <c r="L44" s="258"/>
      <c r="M44" s="258"/>
      <c r="N44" s="258"/>
      <c r="O44" s="258"/>
      <c r="P44" s="258"/>
      <c r="Q44" s="258"/>
      <c r="R44" s="258"/>
      <c r="S44" s="258"/>
      <c r="T44" s="258"/>
      <c r="U44" s="257"/>
      <c r="V44" s="257"/>
      <c r="W44" s="258"/>
      <c r="X44" s="258"/>
      <c r="Y44" s="258"/>
      <c r="Z44" s="258"/>
      <c r="AA44" s="258"/>
      <c r="AB44" s="258"/>
      <c r="AC44" s="258"/>
      <c r="AD44" s="258"/>
      <c r="AE44" s="258"/>
      <c r="AF44" s="258"/>
      <c r="AG44" s="258"/>
      <c r="AH44" s="258"/>
      <c r="AI44" s="258"/>
      <c r="AJ44" s="258"/>
      <c r="AK44" s="258"/>
      <c r="AL44" s="257"/>
      <c r="AM44" s="257"/>
      <c r="BF44" s="257"/>
    </row>
    <row r="45" spans="2:58" s="253" customFormat="1" ht="24.9" customHeight="1" x14ac:dyDescent="0.2">
      <c r="B45" s="253" t="s">
        <v>274</v>
      </c>
    </row>
    <row r="46" spans="2:58" s="253" customFormat="1" ht="24.9" customHeight="1" x14ac:dyDescent="0.2">
      <c r="B46" s="253" t="s">
        <v>273</v>
      </c>
    </row>
    <row r="47" spans="2:58" s="253" customFormat="1" ht="24.9" customHeight="1" x14ac:dyDescent="0.2">
      <c r="B47" s="253" t="s">
        <v>272</v>
      </c>
    </row>
    <row r="48" spans="2:58" s="253" customFormat="1" ht="24.9" customHeight="1" x14ac:dyDescent="0.2">
      <c r="B48" s="253" t="s">
        <v>271</v>
      </c>
    </row>
    <row r="49" spans="2:8" s="253" customFormat="1" ht="24.9" customHeight="1" x14ac:dyDescent="0.2"/>
    <row r="50" spans="2:8" s="253" customFormat="1" ht="24.9" customHeight="1" x14ac:dyDescent="0.2">
      <c r="C50" s="256" t="s">
        <v>270</v>
      </c>
      <c r="D50" s="461" t="s">
        <v>269</v>
      </c>
      <c r="E50" s="461"/>
      <c r="F50" s="461"/>
      <c r="G50" s="461"/>
      <c r="H50" s="461"/>
    </row>
    <row r="51" spans="2:8" s="253" customFormat="1" ht="24.9" customHeight="1" x14ac:dyDescent="0.2">
      <c r="C51" s="255" t="s">
        <v>268</v>
      </c>
      <c r="D51" s="461" t="s">
        <v>267</v>
      </c>
      <c r="E51" s="461"/>
      <c r="F51" s="461"/>
      <c r="G51" s="461"/>
      <c r="H51" s="461"/>
    </row>
    <row r="52" spans="2:8" s="253" customFormat="1" ht="24.9" customHeight="1" x14ac:dyDescent="0.2">
      <c r="C52" s="255" t="s">
        <v>266</v>
      </c>
      <c r="D52" s="461" t="s">
        <v>265</v>
      </c>
      <c r="E52" s="461"/>
      <c r="F52" s="461"/>
      <c r="G52" s="461"/>
      <c r="H52" s="461"/>
    </row>
    <row r="53" spans="2:8" s="253" customFormat="1" ht="24.9" customHeight="1" x14ac:dyDescent="0.2">
      <c r="C53" s="255" t="s">
        <v>264</v>
      </c>
      <c r="D53" s="461" t="s">
        <v>263</v>
      </c>
      <c r="E53" s="461"/>
      <c r="F53" s="461"/>
      <c r="G53" s="461"/>
      <c r="H53" s="461"/>
    </row>
    <row r="54" spans="2:8" s="253" customFormat="1" ht="24.9" customHeight="1" x14ac:dyDescent="0.2">
      <c r="C54" s="255" t="s">
        <v>262</v>
      </c>
      <c r="D54" s="461" t="s">
        <v>261</v>
      </c>
      <c r="E54" s="461"/>
      <c r="F54" s="461"/>
      <c r="G54" s="461"/>
      <c r="H54" s="461"/>
    </row>
    <row r="55" spans="2:8" s="253" customFormat="1" ht="24.9" customHeight="1" x14ac:dyDescent="0.2"/>
    <row r="56" spans="2:8" s="253" customFormat="1" ht="24.9" customHeight="1" x14ac:dyDescent="0.2">
      <c r="C56" s="253" t="s">
        <v>260</v>
      </c>
    </row>
    <row r="57" spans="2:8" s="253" customFormat="1" ht="24.9" customHeight="1" x14ac:dyDescent="0.2">
      <c r="C57" s="253" t="s">
        <v>259</v>
      </c>
    </row>
    <row r="58" spans="2:8" s="253" customFormat="1" ht="24.9" customHeight="1" x14ac:dyDescent="0.2">
      <c r="C58" s="253" t="s">
        <v>258</v>
      </c>
    </row>
    <row r="59" spans="2:8" s="253" customFormat="1" ht="24.9" customHeight="1" x14ac:dyDescent="0.2"/>
    <row r="60" spans="2:8" s="253" customFormat="1" ht="24.9" customHeight="1" x14ac:dyDescent="0.2">
      <c r="B60" s="253" t="s">
        <v>257</v>
      </c>
    </row>
    <row r="61" spans="2:8" s="253" customFormat="1" ht="24.9" customHeight="1" x14ac:dyDescent="0.2">
      <c r="B61" s="253" t="s">
        <v>256</v>
      </c>
    </row>
    <row r="62" spans="2:8" s="253" customFormat="1" ht="24.9" customHeight="1" x14ac:dyDescent="0.2">
      <c r="B62" s="253" t="s">
        <v>255</v>
      </c>
    </row>
    <row r="63" spans="2:8" s="253" customFormat="1" ht="24.9" customHeight="1" x14ac:dyDescent="0.2">
      <c r="B63" s="253" t="s">
        <v>254</v>
      </c>
    </row>
    <row r="64" spans="2:8" s="253" customFormat="1" ht="24.9" customHeight="1" x14ac:dyDescent="0.2">
      <c r="B64" s="253" t="s">
        <v>253</v>
      </c>
    </row>
    <row r="65" spans="2:2" s="253" customFormat="1" ht="24.9" customHeight="1" x14ac:dyDescent="0.2">
      <c r="B65" s="253" t="s">
        <v>252</v>
      </c>
    </row>
    <row r="66" spans="2:2" s="253" customFormat="1" ht="24.9" customHeight="1" x14ac:dyDescent="0.2">
      <c r="B66" s="253" t="s">
        <v>251</v>
      </c>
    </row>
    <row r="67" spans="2:2" s="253" customFormat="1" ht="24.9" customHeight="1" x14ac:dyDescent="0.2">
      <c r="B67" s="253" t="s">
        <v>250</v>
      </c>
    </row>
    <row r="68" spans="2:2" s="253" customFormat="1" ht="24.9" customHeight="1" x14ac:dyDescent="0.2">
      <c r="B68" s="253" t="s">
        <v>249</v>
      </c>
    </row>
    <row r="69" spans="2:2" s="253" customFormat="1" ht="24.9" customHeight="1" x14ac:dyDescent="0.2">
      <c r="B69" s="253" t="s">
        <v>248</v>
      </c>
    </row>
    <row r="70" spans="2:2" s="253" customFormat="1" ht="24.9" customHeight="1" x14ac:dyDescent="0.2">
      <c r="B70" s="253" t="s">
        <v>247</v>
      </c>
    </row>
    <row r="71" spans="2:2" s="253" customFormat="1" ht="24.9" customHeight="1" x14ac:dyDescent="0.2">
      <c r="B71" s="253" t="s">
        <v>246</v>
      </c>
    </row>
    <row r="72" spans="2:2" s="253" customFormat="1" ht="24.9" customHeight="1" x14ac:dyDescent="0.2">
      <c r="B72" s="254" t="s">
        <v>245</v>
      </c>
    </row>
    <row r="73" spans="2:2" s="253" customFormat="1" ht="24.9" customHeight="1" x14ac:dyDescent="0.2">
      <c r="B73" s="254" t="s">
        <v>244</v>
      </c>
    </row>
    <row r="74" spans="2:2" ht="24.9" customHeight="1" x14ac:dyDescent="0.2">
      <c r="B74" s="335" t="s">
        <v>243</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77734375" defaultRowHeight="19.2" x14ac:dyDescent="0.2"/>
  <cols>
    <col min="1" max="1" width="1.77734375" style="321" customWidth="1"/>
    <col min="2" max="2" width="6.109375" style="322" customWidth="1"/>
    <col min="3" max="3" width="11.5546875" style="322" customWidth="1"/>
    <col min="4" max="4" width="3.77734375" style="322" bestFit="1" customWidth="1"/>
    <col min="5" max="5" width="17" style="321" customWidth="1"/>
    <col min="6" max="6" width="3.77734375" style="321" bestFit="1" customWidth="1"/>
    <col min="7" max="7" width="17" style="321" customWidth="1"/>
    <col min="8" max="8" width="3.77734375" style="321" bestFit="1" customWidth="1"/>
    <col min="9" max="9" width="17" style="322" customWidth="1"/>
    <col min="10" max="10" width="3.77734375" style="321" bestFit="1" customWidth="1"/>
    <col min="11" max="11" width="17" style="321" customWidth="1"/>
    <col min="12" max="12" width="3.77734375" style="321" customWidth="1"/>
    <col min="13" max="13" width="17" style="321" customWidth="1"/>
    <col min="14" max="14" width="3.77734375" style="321" customWidth="1"/>
    <col min="15" max="15" width="17" style="321" customWidth="1"/>
    <col min="16" max="16" width="3.77734375" style="321" customWidth="1"/>
    <col min="17" max="17" width="17" style="321" customWidth="1"/>
    <col min="18" max="18" width="3.77734375" style="321" customWidth="1"/>
    <col min="19" max="19" width="17" style="321" customWidth="1"/>
    <col min="20" max="20" width="3.77734375" style="321" customWidth="1"/>
    <col min="21" max="21" width="17" style="321" customWidth="1"/>
    <col min="22" max="22" width="3.77734375" style="321" customWidth="1"/>
    <col min="23" max="23" width="55.21875" style="321" customWidth="1"/>
    <col min="24" max="16384" width="9.77734375" style="321"/>
  </cols>
  <sheetData>
    <row r="1" spans="2:23" x14ac:dyDescent="0.2">
      <c r="B1" s="334" t="s">
        <v>357</v>
      </c>
    </row>
    <row r="2" spans="2:23" x14ac:dyDescent="0.2">
      <c r="B2" s="323" t="s">
        <v>356</v>
      </c>
      <c r="E2" s="333"/>
      <c r="I2" s="332"/>
    </row>
    <row r="3" spans="2:23" x14ac:dyDescent="0.2">
      <c r="B3" s="332" t="s">
        <v>355</v>
      </c>
      <c r="E3" s="333" t="s">
        <v>354</v>
      </c>
      <c r="I3" s="332"/>
    </row>
    <row r="4" spans="2:23" x14ac:dyDescent="0.2">
      <c r="B4" s="323"/>
      <c r="E4" s="471" t="s">
        <v>345</v>
      </c>
      <c r="F4" s="471"/>
      <c r="G4" s="471"/>
      <c r="H4" s="471"/>
      <c r="I4" s="471"/>
      <c r="J4" s="471"/>
      <c r="K4" s="471"/>
      <c r="M4" s="471" t="s">
        <v>353</v>
      </c>
      <c r="N4" s="471"/>
      <c r="O4" s="471"/>
      <c r="Q4" s="471" t="s">
        <v>352</v>
      </c>
      <c r="R4" s="471"/>
      <c r="S4" s="471"/>
      <c r="T4" s="471"/>
      <c r="U4" s="471"/>
      <c r="W4" s="471" t="s">
        <v>351</v>
      </c>
    </row>
    <row r="5" spans="2:23" x14ac:dyDescent="0.2">
      <c r="B5" s="322" t="s">
        <v>290</v>
      </c>
      <c r="C5" s="322" t="s">
        <v>270</v>
      </c>
      <c r="E5" s="322" t="s">
        <v>350</v>
      </c>
      <c r="F5" s="322"/>
      <c r="G5" s="322" t="s">
        <v>349</v>
      </c>
      <c r="I5" s="322" t="s">
        <v>348</v>
      </c>
      <c r="K5" s="322" t="s">
        <v>345</v>
      </c>
      <c r="M5" s="322" t="s">
        <v>347</v>
      </c>
      <c r="O5" s="322" t="s">
        <v>346</v>
      </c>
      <c r="Q5" s="322" t="s">
        <v>347</v>
      </c>
      <c r="S5" s="322" t="s">
        <v>346</v>
      </c>
      <c r="U5" s="322" t="s">
        <v>345</v>
      </c>
      <c r="W5" s="471"/>
    </row>
    <row r="6" spans="2:23" x14ac:dyDescent="0.2">
      <c r="B6" s="322">
        <v>1</v>
      </c>
      <c r="C6" s="326" t="s">
        <v>344</v>
      </c>
      <c r="D6" s="322" t="s">
        <v>315</v>
      </c>
      <c r="E6" s="330"/>
      <c r="F6" s="322" t="s">
        <v>313</v>
      </c>
      <c r="G6" s="330"/>
      <c r="H6" s="321" t="s">
        <v>314</v>
      </c>
      <c r="I6" s="330">
        <v>0</v>
      </c>
      <c r="J6" s="321" t="s">
        <v>303</v>
      </c>
      <c r="K6" s="327">
        <f t="shared" ref="K6:K25" si="0">(G6-E6-I6)*24</f>
        <v>0</v>
      </c>
      <c r="M6" s="330"/>
      <c r="N6" s="322" t="s">
        <v>313</v>
      </c>
      <c r="O6" s="330"/>
      <c r="Q6" s="329">
        <f t="shared" ref="Q6:Q25" si="1">IF(E6&lt;M6,M6,E6)</f>
        <v>0</v>
      </c>
      <c r="R6" s="322" t="s">
        <v>313</v>
      </c>
      <c r="S6" s="329">
        <f t="shared" ref="S6:S25" si="2">IF(G6&gt;O6,O6,G6)</f>
        <v>0</v>
      </c>
      <c r="U6" s="327">
        <f t="shared" ref="U6:U25" si="3">(S6-Q6)*24</f>
        <v>0</v>
      </c>
      <c r="W6" s="325"/>
    </row>
    <row r="7" spans="2:23" x14ac:dyDescent="0.2">
      <c r="B7" s="322">
        <v>2</v>
      </c>
      <c r="C7" s="326" t="s">
        <v>343</v>
      </c>
      <c r="D7" s="322" t="s">
        <v>315</v>
      </c>
      <c r="E7" s="330"/>
      <c r="F7" s="322" t="s">
        <v>313</v>
      </c>
      <c r="G7" s="330"/>
      <c r="H7" s="321" t="s">
        <v>314</v>
      </c>
      <c r="I7" s="330">
        <v>0</v>
      </c>
      <c r="J7" s="321" t="s">
        <v>303</v>
      </c>
      <c r="K7" s="327">
        <f t="shared" si="0"/>
        <v>0</v>
      </c>
      <c r="M7" s="330"/>
      <c r="N7" s="322" t="s">
        <v>313</v>
      </c>
      <c r="O7" s="330"/>
      <c r="Q7" s="329">
        <f t="shared" si="1"/>
        <v>0</v>
      </c>
      <c r="R7" s="322" t="s">
        <v>313</v>
      </c>
      <c r="S7" s="329">
        <f t="shared" si="2"/>
        <v>0</v>
      </c>
      <c r="U7" s="327">
        <f t="shared" si="3"/>
        <v>0</v>
      </c>
      <c r="W7" s="325"/>
    </row>
    <row r="8" spans="2:23" x14ac:dyDescent="0.2">
      <c r="B8" s="322">
        <v>3</v>
      </c>
      <c r="C8" s="326" t="s">
        <v>342</v>
      </c>
      <c r="D8" s="322" t="s">
        <v>315</v>
      </c>
      <c r="E8" s="330"/>
      <c r="F8" s="322" t="s">
        <v>313</v>
      </c>
      <c r="G8" s="330"/>
      <c r="H8" s="321" t="s">
        <v>314</v>
      </c>
      <c r="I8" s="330">
        <v>0</v>
      </c>
      <c r="J8" s="321" t="s">
        <v>303</v>
      </c>
      <c r="K8" s="327">
        <f t="shared" si="0"/>
        <v>0</v>
      </c>
      <c r="M8" s="330"/>
      <c r="N8" s="322" t="s">
        <v>313</v>
      </c>
      <c r="O8" s="330"/>
      <c r="Q8" s="329">
        <f t="shared" si="1"/>
        <v>0</v>
      </c>
      <c r="R8" s="322" t="s">
        <v>313</v>
      </c>
      <c r="S8" s="329">
        <f t="shared" si="2"/>
        <v>0</v>
      </c>
      <c r="U8" s="327">
        <f t="shared" si="3"/>
        <v>0</v>
      </c>
      <c r="W8" s="325"/>
    </row>
    <row r="9" spans="2:23" x14ac:dyDescent="0.2">
      <c r="B9" s="322">
        <v>4</v>
      </c>
      <c r="C9" s="326" t="s">
        <v>341</v>
      </c>
      <c r="D9" s="322" t="s">
        <v>315</v>
      </c>
      <c r="E9" s="330"/>
      <c r="F9" s="322" t="s">
        <v>313</v>
      </c>
      <c r="G9" s="330"/>
      <c r="H9" s="321" t="s">
        <v>314</v>
      </c>
      <c r="I9" s="330">
        <v>0</v>
      </c>
      <c r="J9" s="321" t="s">
        <v>303</v>
      </c>
      <c r="K9" s="327">
        <f t="shared" si="0"/>
        <v>0</v>
      </c>
      <c r="M9" s="330"/>
      <c r="N9" s="322" t="s">
        <v>313</v>
      </c>
      <c r="O9" s="330"/>
      <c r="Q9" s="329">
        <f t="shared" si="1"/>
        <v>0</v>
      </c>
      <c r="R9" s="322" t="s">
        <v>313</v>
      </c>
      <c r="S9" s="329">
        <f t="shared" si="2"/>
        <v>0</v>
      </c>
      <c r="U9" s="327">
        <f t="shared" si="3"/>
        <v>0</v>
      </c>
      <c r="W9" s="325"/>
    </row>
    <row r="10" spans="2:23" x14ac:dyDescent="0.2">
      <c r="B10" s="322">
        <v>5</v>
      </c>
      <c r="C10" s="326" t="s">
        <v>340</v>
      </c>
      <c r="D10" s="322" t="s">
        <v>315</v>
      </c>
      <c r="E10" s="330"/>
      <c r="F10" s="322" t="s">
        <v>313</v>
      </c>
      <c r="G10" s="330"/>
      <c r="H10" s="321" t="s">
        <v>314</v>
      </c>
      <c r="I10" s="330">
        <v>0</v>
      </c>
      <c r="J10" s="321" t="s">
        <v>303</v>
      </c>
      <c r="K10" s="327">
        <f t="shared" si="0"/>
        <v>0</v>
      </c>
      <c r="M10" s="330"/>
      <c r="N10" s="322" t="s">
        <v>313</v>
      </c>
      <c r="O10" s="330"/>
      <c r="Q10" s="329">
        <f t="shared" si="1"/>
        <v>0</v>
      </c>
      <c r="R10" s="322" t="s">
        <v>313</v>
      </c>
      <c r="S10" s="329">
        <f t="shared" si="2"/>
        <v>0</v>
      </c>
      <c r="U10" s="327">
        <f t="shared" si="3"/>
        <v>0</v>
      </c>
      <c r="W10" s="325"/>
    </row>
    <row r="11" spans="2:23" x14ac:dyDescent="0.2">
      <c r="B11" s="322">
        <v>6</v>
      </c>
      <c r="C11" s="326" t="s">
        <v>339</v>
      </c>
      <c r="D11" s="322" t="s">
        <v>315</v>
      </c>
      <c r="E11" s="330"/>
      <c r="F11" s="322" t="s">
        <v>313</v>
      </c>
      <c r="G11" s="330"/>
      <c r="H11" s="321" t="s">
        <v>314</v>
      </c>
      <c r="I11" s="330">
        <v>0</v>
      </c>
      <c r="J11" s="321" t="s">
        <v>303</v>
      </c>
      <c r="K11" s="327">
        <f t="shared" si="0"/>
        <v>0</v>
      </c>
      <c r="M11" s="330"/>
      <c r="N11" s="322" t="s">
        <v>313</v>
      </c>
      <c r="O11" s="330"/>
      <c r="Q11" s="329">
        <f t="shared" si="1"/>
        <v>0</v>
      </c>
      <c r="R11" s="322" t="s">
        <v>313</v>
      </c>
      <c r="S11" s="329">
        <f t="shared" si="2"/>
        <v>0</v>
      </c>
      <c r="U11" s="327">
        <f t="shared" si="3"/>
        <v>0</v>
      </c>
      <c r="W11" s="325"/>
    </row>
    <row r="12" spans="2:23" x14ac:dyDescent="0.2">
      <c r="B12" s="322">
        <v>7</v>
      </c>
      <c r="C12" s="326" t="s">
        <v>338</v>
      </c>
      <c r="D12" s="322" t="s">
        <v>315</v>
      </c>
      <c r="E12" s="330"/>
      <c r="F12" s="322" t="s">
        <v>313</v>
      </c>
      <c r="G12" s="330"/>
      <c r="H12" s="321" t="s">
        <v>314</v>
      </c>
      <c r="I12" s="330">
        <v>0</v>
      </c>
      <c r="J12" s="321" t="s">
        <v>303</v>
      </c>
      <c r="K12" s="327">
        <f t="shared" si="0"/>
        <v>0</v>
      </c>
      <c r="M12" s="330"/>
      <c r="N12" s="322" t="s">
        <v>313</v>
      </c>
      <c r="O12" s="330"/>
      <c r="Q12" s="329">
        <f t="shared" si="1"/>
        <v>0</v>
      </c>
      <c r="R12" s="322" t="s">
        <v>313</v>
      </c>
      <c r="S12" s="329">
        <f t="shared" si="2"/>
        <v>0</v>
      </c>
      <c r="U12" s="327">
        <f t="shared" si="3"/>
        <v>0</v>
      </c>
      <c r="W12" s="325"/>
    </row>
    <row r="13" spans="2:23" x14ac:dyDescent="0.2">
      <c r="B13" s="322">
        <v>8</v>
      </c>
      <c r="C13" s="326" t="s">
        <v>337</v>
      </c>
      <c r="D13" s="322" t="s">
        <v>315</v>
      </c>
      <c r="E13" s="330"/>
      <c r="F13" s="322" t="s">
        <v>313</v>
      </c>
      <c r="G13" s="330"/>
      <c r="H13" s="321" t="s">
        <v>314</v>
      </c>
      <c r="I13" s="330">
        <v>0</v>
      </c>
      <c r="J13" s="321" t="s">
        <v>303</v>
      </c>
      <c r="K13" s="327">
        <f t="shared" si="0"/>
        <v>0</v>
      </c>
      <c r="M13" s="330"/>
      <c r="N13" s="322" t="s">
        <v>313</v>
      </c>
      <c r="O13" s="330"/>
      <c r="Q13" s="329">
        <f t="shared" si="1"/>
        <v>0</v>
      </c>
      <c r="R13" s="322" t="s">
        <v>313</v>
      </c>
      <c r="S13" s="329">
        <f t="shared" si="2"/>
        <v>0</v>
      </c>
      <c r="U13" s="327">
        <f t="shared" si="3"/>
        <v>0</v>
      </c>
      <c r="W13" s="325"/>
    </row>
    <row r="14" spans="2:23" x14ac:dyDescent="0.2">
      <c r="B14" s="322">
        <v>9</v>
      </c>
      <c r="C14" s="326" t="s">
        <v>336</v>
      </c>
      <c r="D14" s="322" t="s">
        <v>315</v>
      </c>
      <c r="E14" s="330"/>
      <c r="F14" s="322" t="s">
        <v>313</v>
      </c>
      <c r="G14" s="330"/>
      <c r="H14" s="321" t="s">
        <v>314</v>
      </c>
      <c r="I14" s="330">
        <v>0</v>
      </c>
      <c r="J14" s="321" t="s">
        <v>303</v>
      </c>
      <c r="K14" s="327">
        <f t="shared" si="0"/>
        <v>0</v>
      </c>
      <c r="M14" s="330"/>
      <c r="N14" s="322" t="s">
        <v>313</v>
      </c>
      <c r="O14" s="330"/>
      <c r="Q14" s="329">
        <f t="shared" si="1"/>
        <v>0</v>
      </c>
      <c r="R14" s="322" t="s">
        <v>313</v>
      </c>
      <c r="S14" s="329">
        <f t="shared" si="2"/>
        <v>0</v>
      </c>
      <c r="U14" s="327">
        <f t="shared" si="3"/>
        <v>0</v>
      </c>
      <c r="W14" s="325"/>
    </row>
    <row r="15" spans="2:23" x14ac:dyDescent="0.2">
      <c r="B15" s="322">
        <v>10</v>
      </c>
      <c r="C15" s="326" t="s">
        <v>335</v>
      </c>
      <c r="D15" s="322" t="s">
        <v>315</v>
      </c>
      <c r="E15" s="330"/>
      <c r="F15" s="322" t="s">
        <v>313</v>
      </c>
      <c r="G15" s="330"/>
      <c r="H15" s="321" t="s">
        <v>314</v>
      </c>
      <c r="I15" s="330">
        <v>0</v>
      </c>
      <c r="J15" s="321" t="s">
        <v>303</v>
      </c>
      <c r="K15" s="327">
        <f t="shared" si="0"/>
        <v>0</v>
      </c>
      <c r="M15" s="330"/>
      <c r="N15" s="322" t="s">
        <v>313</v>
      </c>
      <c r="O15" s="330"/>
      <c r="Q15" s="329">
        <f t="shared" si="1"/>
        <v>0</v>
      </c>
      <c r="R15" s="322" t="s">
        <v>313</v>
      </c>
      <c r="S15" s="329">
        <f t="shared" si="2"/>
        <v>0</v>
      </c>
      <c r="U15" s="327">
        <f t="shared" si="3"/>
        <v>0</v>
      </c>
      <c r="W15" s="325"/>
    </row>
    <row r="16" spans="2:23" x14ac:dyDescent="0.2">
      <c r="B16" s="322">
        <v>11</v>
      </c>
      <c r="C16" s="326" t="s">
        <v>334</v>
      </c>
      <c r="D16" s="322" t="s">
        <v>315</v>
      </c>
      <c r="E16" s="330"/>
      <c r="F16" s="322" t="s">
        <v>313</v>
      </c>
      <c r="G16" s="330"/>
      <c r="H16" s="321" t="s">
        <v>314</v>
      </c>
      <c r="I16" s="330">
        <v>0</v>
      </c>
      <c r="J16" s="321" t="s">
        <v>303</v>
      </c>
      <c r="K16" s="327">
        <f t="shared" si="0"/>
        <v>0</v>
      </c>
      <c r="M16" s="330"/>
      <c r="N16" s="322" t="s">
        <v>313</v>
      </c>
      <c r="O16" s="330"/>
      <c r="Q16" s="329">
        <f t="shared" si="1"/>
        <v>0</v>
      </c>
      <c r="R16" s="322" t="s">
        <v>313</v>
      </c>
      <c r="S16" s="329">
        <f t="shared" si="2"/>
        <v>0</v>
      </c>
      <c r="U16" s="327">
        <f t="shared" si="3"/>
        <v>0</v>
      </c>
      <c r="W16" s="325"/>
    </row>
    <row r="17" spans="2:23" x14ac:dyDescent="0.2">
      <c r="B17" s="322">
        <v>12</v>
      </c>
      <c r="C17" s="326" t="s">
        <v>333</v>
      </c>
      <c r="D17" s="322" t="s">
        <v>315</v>
      </c>
      <c r="E17" s="330"/>
      <c r="F17" s="322" t="s">
        <v>313</v>
      </c>
      <c r="G17" s="330"/>
      <c r="H17" s="321" t="s">
        <v>314</v>
      </c>
      <c r="I17" s="330">
        <v>0</v>
      </c>
      <c r="J17" s="321" t="s">
        <v>303</v>
      </c>
      <c r="K17" s="327">
        <f t="shared" si="0"/>
        <v>0</v>
      </c>
      <c r="M17" s="330"/>
      <c r="N17" s="322" t="s">
        <v>313</v>
      </c>
      <c r="O17" s="330"/>
      <c r="Q17" s="329">
        <f t="shared" si="1"/>
        <v>0</v>
      </c>
      <c r="R17" s="322" t="s">
        <v>313</v>
      </c>
      <c r="S17" s="329">
        <f t="shared" si="2"/>
        <v>0</v>
      </c>
      <c r="U17" s="327">
        <f t="shared" si="3"/>
        <v>0</v>
      </c>
      <c r="W17" s="325"/>
    </row>
    <row r="18" spans="2:23" x14ac:dyDescent="0.2">
      <c r="B18" s="322">
        <v>13</v>
      </c>
      <c r="C18" s="326" t="s">
        <v>332</v>
      </c>
      <c r="D18" s="322" t="s">
        <v>315</v>
      </c>
      <c r="E18" s="330"/>
      <c r="F18" s="322" t="s">
        <v>313</v>
      </c>
      <c r="G18" s="330"/>
      <c r="H18" s="321" t="s">
        <v>314</v>
      </c>
      <c r="I18" s="330">
        <v>0</v>
      </c>
      <c r="J18" s="321" t="s">
        <v>303</v>
      </c>
      <c r="K18" s="327">
        <f t="shared" si="0"/>
        <v>0</v>
      </c>
      <c r="M18" s="330"/>
      <c r="N18" s="322" t="s">
        <v>313</v>
      </c>
      <c r="O18" s="330"/>
      <c r="Q18" s="329">
        <f t="shared" si="1"/>
        <v>0</v>
      </c>
      <c r="R18" s="322" t="s">
        <v>313</v>
      </c>
      <c r="S18" s="329">
        <f t="shared" si="2"/>
        <v>0</v>
      </c>
      <c r="U18" s="327">
        <f t="shared" si="3"/>
        <v>0</v>
      </c>
      <c r="W18" s="325"/>
    </row>
    <row r="19" spans="2:23" x14ac:dyDescent="0.2">
      <c r="B19" s="322">
        <v>14</v>
      </c>
      <c r="C19" s="326" t="s">
        <v>331</v>
      </c>
      <c r="D19" s="322" t="s">
        <v>315</v>
      </c>
      <c r="E19" s="330"/>
      <c r="F19" s="322" t="s">
        <v>313</v>
      </c>
      <c r="G19" s="330"/>
      <c r="H19" s="321" t="s">
        <v>314</v>
      </c>
      <c r="I19" s="330">
        <v>0</v>
      </c>
      <c r="J19" s="321" t="s">
        <v>303</v>
      </c>
      <c r="K19" s="327">
        <f t="shared" si="0"/>
        <v>0</v>
      </c>
      <c r="M19" s="330"/>
      <c r="N19" s="322" t="s">
        <v>313</v>
      </c>
      <c r="O19" s="330"/>
      <c r="Q19" s="329">
        <f t="shared" si="1"/>
        <v>0</v>
      </c>
      <c r="R19" s="322" t="s">
        <v>313</v>
      </c>
      <c r="S19" s="329">
        <f t="shared" si="2"/>
        <v>0</v>
      </c>
      <c r="U19" s="327">
        <f t="shared" si="3"/>
        <v>0</v>
      </c>
      <c r="W19" s="325"/>
    </row>
    <row r="20" spans="2:23" x14ac:dyDescent="0.2">
      <c r="B20" s="322">
        <v>15</v>
      </c>
      <c r="C20" s="326" t="s">
        <v>330</v>
      </c>
      <c r="D20" s="322" t="s">
        <v>315</v>
      </c>
      <c r="E20" s="330"/>
      <c r="F20" s="322" t="s">
        <v>313</v>
      </c>
      <c r="G20" s="330"/>
      <c r="H20" s="321" t="s">
        <v>314</v>
      </c>
      <c r="I20" s="330">
        <v>0</v>
      </c>
      <c r="J20" s="321" t="s">
        <v>303</v>
      </c>
      <c r="K20" s="331">
        <f t="shared" si="0"/>
        <v>0</v>
      </c>
      <c r="M20" s="330"/>
      <c r="N20" s="322" t="s">
        <v>313</v>
      </c>
      <c r="O20" s="330"/>
      <c r="Q20" s="329">
        <f t="shared" si="1"/>
        <v>0</v>
      </c>
      <c r="R20" s="322" t="s">
        <v>313</v>
      </c>
      <c r="S20" s="329">
        <f t="shared" si="2"/>
        <v>0</v>
      </c>
      <c r="U20" s="327">
        <f t="shared" si="3"/>
        <v>0</v>
      </c>
      <c r="W20" s="325"/>
    </row>
    <row r="21" spans="2:23" x14ac:dyDescent="0.2">
      <c r="B21" s="322">
        <v>16</v>
      </c>
      <c r="C21" s="326" t="s">
        <v>329</v>
      </c>
      <c r="D21" s="322" t="s">
        <v>315</v>
      </c>
      <c r="E21" s="330"/>
      <c r="F21" s="322" t="s">
        <v>313</v>
      </c>
      <c r="G21" s="330"/>
      <c r="H21" s="321" t="s">
        <v>314</v>
      </c>
      <c r="I21" s="330">
        <v>0</v>
      </c>
      <c r="J21" s="321" t="s">
        <v>303</v>
      </c>
      <c r="K21" s="327">
        <f t="shared" si="0"/>
        <v>0</v>
      </c>
      <c r="M21" s="330"/>
      <c r="N21" s="322" t="s">
        <v>313</v>
      </c>
      <c r="O21" s="330"/>
      <c r="Q21" s="329">
        <f t="shared" si="1"/>
        <v>0</v>
      </c>
      <c r="R21" s="322" t="s">
        <v>313</v>
      </c>
      <c r="S21" s="329">
        <f t="shared" si="2"/>
        <v>0</v>
      </c>
      <c r="U21" s="327">
        <f t="shared" si="3"/>
        <v>0</v>
      </c>
      <c r="W21" s="325"/>
    </row>
    <row r="22" spans="2:23" x14ac:dyDescent="0.2">
      <c r="B22" s="322">
        <v>17</v>
      </c>
      <c r="C22" s="326" t="s">
        <v>328</v>
      </c>
      <c r="D22" s="322" t="s">
        <v>315</v>
      </c>
      <c r="E22" s="330"/>
      <c r="F22" s="322" t="s">
        <v>313</v>
      </c>
      <c r="G22" s="330"/>
      <c r="H22" s="321" t="s">
        <v>314</v>
      </c>
      <c r="I22" s="330">
        <v>0</v>
      </c>
      <c r="J22" s="321" t="s">
        <v>303</v>
      </c>
      <c r="K22" s="327">
        <f t="shared" si="0"/>
        <v>0</v>
      </c>
      <c r="M22" s="330"/>
      <c r="N22" s="322" t="s">
        <v>313</v>
      </c>
      <c r="O22" s="330"/>
      <c r="Q22" s="329">
        <f t="shared" si="1"/>
        <v>0</v>
      </c>
      <c r="R22" s="322" t="s">
        <v>313</v>
      </c>
      <c r="S22" s="329">
        <f t="shared" si="2"/>
        <v>0</v>
      </c>
      <c r="U22" s="327">
        <f t="shared" si="3"/>
        <v>0</v>
      </c>
      <c r="W22" s="325"/>
    </row>
    <row r="23" spans="2:23" x14ac:dyDescent="0.2">
      <c r="B23" s="322">
        <v>18</v>
      </c>
      <c r="C23" s="326" t="s">
        <v>327</v>
      </c>
      <c r="D23" s="322" t="s">
        <v>315</v>
      </c>
      <c r="E23" s="330"/>
      <c r="F23" s="322" t="s">
        <v>313</v>
      </c>
      <c r="G23" s="330"/>
      <c r="H23" s="321" t="s">
        <v>314</v>
      </c>
      <c r="I23" s="330">
        <v>0</v>
      </c>
      <c r="J23" s="321" t="s">
        <v>303</v>
      </c>
      <c r="K23" s="327">
        <f t="shared" si="0"/>
        <v>0</v>
      </c>
      <c r="M23" s="330"/>
      <c r="N23" s="322" t="s">
        <v>313</v>
      </c>
      <c r="O23" s="330"/>
      <c r="Q23" s="329">
        <f t="shared" si="1"/>
        <v>0</v>
      </c>
      <c r="R23" s="322" t="s">
        <v>313</v>
      </c>
      <c r="S23" s="329">
        <f t="shared" si="2"/>
        <v>0</v>
      </c>
      <c r="U23" s="327">
        <f t="shared" si="3"/>
        <v>0</v>
      </c>
      <c r="W23" s="325"/>
    </row>
    <row r="24" spans="2:23" x14ac:dyDescent="0.2">
      <c r="B24" s="322">
        <v>19</v>
      </c>
      <c r="C24" s="326" t="s">
        <v>326</v>
      </c>
      <c r="D24" s="322" t="s">
        <v>315</v>
      </c>
      <c r="E24" s="330"/>
      <c r="F24" s="322" t="s">
        <v>313</v>
      </c>
      <c r="G24" s="330"/>
      <c r="H24" s="321" t="s">
        <v>314</v>
      </c>
      <c r="I24" s="330">
        <v>0</v>
      </c>
      <c r="J24" s="321" t="s">
        <v>303</v>
      </c>
      <c r="K24" s="327">
        <f t="shared" si="0"/>
        <v>0</v>
      </c>
      <c r="M24" s="330"/>
      <c r="N24" s="322" t="s">
        <v>313</v>
      </c>
      <c r="O24" s="330"/>
      <c r="Q24" s="329">
        <f t="shared" si="1"/>
        <v>0</v>
      </c>
      <c r="R24" s="322" t="s">
        <v>313</v>
      </c>
      <c r="S24" s="329">
        <f t="shared" si="2"/>
        <v>0</v>
      </c>
      <c r="U24" s="327">
        <f t="shared" si="3"/>
        <v>0</v>
      </c>
      <c r="W24" s="325"/>
    </row>
    <row r="25" spans="2:23" x14ac:dyDescent="0.2">
      <c r="B25" s="322">
        <v>20</v>
      </c>
      <c r="C25" s="326" t="s">
        <v>325</v>
      </c>
      <c r="D25" s="322" t="s">
        <v>315</v>
      </c>
      <c r="E25" s="330"/>
      <c r="F25" s="322" t="s">
        <v>313</v>
      </c>
      <c r="G25" s="330"/>
      <c r="H25" s="321" t="s">
        <v>314</v>
      </c>
      <c r="I25" s="330">
        <v>0</v>
      </c>
      <c r="J25" s="321" t="s">
        <v>303</v>
      </c>
      <c r="K25" s="327">
        <f t="shared" si="0"/>
        <v>0</v>
      </c>
      <c r="M25" s="330"/>
      <c r="N25" s="322" t="s">
        <v>313</v>
      </c>
      <c r="O25" s="330"/>
      <c r="Q25" s="329">
        <f t="shared" si="1"/>
        <v>0</v>
      </c>
      <c r="R25" s="322" t="s">
        <v>313</v>
      </c>
      <c r="S25" s="329">
        <f t="shared" si="2"/>
        <v>0</v>
      </c>
      <c r="U25" s="327">
        <f t="shared" si="3"/>
        <v>0</v>
      </c>
      <c r="W25" s="325"/>
    </row>
    <row r="26" spans="2:23" x14ac:dyDescent="0.2">
      <c r="B26" s="322">
        <v>21</v>
      </c>
      <c r="C26" s="326" t="s">
        <v>324</v>
      </c>
      <c r="D26" s="322" t="s">
        <v>315</v>
      </c>
      <c r="E26" s="328"/>
      <c r="F26" s="322" t="s">
        <v>313</v>
      </c>
      <c r="G26" s="328"/>
      <c r="H26" s="321" t="s">
        <v>314</v>
      </c>
      <c r="I26" s="328"/>
      <c r="J26" s="321" t="s">
        <v>303</v>
      </c>
      <c r="K26" s="326">
        <v>1</v>
      </c>
      <c r="M26" s="327"/>
      <c r="N26" s="322" t="s">
        <v>313</v>
      </c>
      <c r="O26" s="327"/>
      <c r="Q26" s="327"/>
      <c r="R26" s="322" t="s">
        <v>313</v>
      </c>
      <c r="S26" s="327"/>
      <c r="U26" s="326">
        <v>1</v>
      </c>
      <c r="W26" s="325"/>
    </row>
    <row r="27" spans="2:23" x14ac:dyDescent="0.2">
      <c r="B27" s="322">
        <v>22</v>
      </c>
      <c r="C27" s="326" t="s">
        <v>323</v>
      </c>
      <c r="D27" s="322" t="s">
        <v>315</v>
      </c>
      <c r="E27" s="328"/>
      <c r="F27" s="322" t="s">
        <v>313</v>
      </c>
      <c r="G27" s="328"/>
      <c r="H27" s="321" t="s">
        <v>314</v>
      </c>
      <c r="I27" s="328"/>
      <c r="J27" s="321" t="s">
        <v>303</v>
      </c>
      <c r="K27" s="326">
        <v>2</v>
      </c>
      <c r="M27" s="327"/>
      <c r="N27" s="322" t="s">
        <v>313</v>
      </c>
      <c r="O27" s="327"/>
      <c r="Q27" s="327"/>
      <c r="R27" s="322" t="s">
        <v>313</v>
      </c>
      <c r="S27" s="327"/>
      <c r="U27" s="326">
        <v>2</v>
      </c>
      <c r="W27" s="325"/>
    </row>
    <row r="28" spans="2:23" x14ac:dyDescent="0.2">
      <c r="B28" s="322">
        <v>23</v>
      </c>
      <c r="C28" s="326" t="s">
        <v>322</v>
      </c>
      <c r="D28" s="322" t="s">
        <v>315</v>
      </c>
      <c r="E28" s="328"/>
      <c r="F28" s="322" t="s">
        <v>313</v>
      </c>
      <c r="G28" s="328"/>
      <c r="H28" s="321" t="s">
        <v>314</v>
      </c>
      <c r="I28" s="328"/>
      <c r="J28" s="321" t="s">
        <v>303</v>
      </c>
      <c r="K28" s="326">
        <v>3</v>
      </c>
      <c r="M28" s="327"/>
      <c r="N28" s="322" t="s">
        <v>313</v>
      </c>
      <c r="O28" s="327"/>
      <c r="Q28" s="327"/>
      <c r="R28" s="322" t="s">
        <v>313</v>
      </c>
      <c r="S28" s="327"/>
      <c r="U28" s="326">
        <v>3</v>
      </c>
      <c r="W28" s="325"/>
    </row>
    <row r="29" spans="2:23" x14ac:dyDescent="0.2">
      <c r="B29" s="322">
        <v>24</v>
      </c>
      <c r="C29" s="326" t="s">
        <v>321</v>
      </c>
      <c r="D29" s="322" t="s">
        <v>315</v>
      </c>
      <c r="E29" s="328"/>
      <c r="F29" s="322" t="s">
        <v>313</v>
      </c>
      <c r="G29" s="328"/>
      <c r="H29" s="321" t="s">
        <v>314</v>
      </c>
      <c r="I29" s="328"/>
      <c r="J29" s="321" t="s">
        <v>303</v>
      </c>
      <c r="K29" s="326">
        <v>4</v>
      </c>
      <c r="M29" s="327"/>
      <c r="N29" s="322" t="s">
        <v>313</v>
      </c>
      <c r="O29" s="327"/>
      <c r="Q29" s="327"/>
      <c r="R29" s="322" t="s">
        <v>313</v>
      </c>
      <c r="S29" s="327"/>
      <c r="U29" s="326">
        <v>4</v>
      </c>
      <c r="W29" s="325"/>
    </row>
    <row r="30" spans="2:23" x14ac:dyDescent="0.2">
      <c r="B30" s="322">
        <v>25</v>
      </c>
      <c r="C30" s="326" t="s">
        <v>320</v>
      </c>
      <c r="D30" s="322" t="s">
        <v>315</v>
      </c>
      <c r="E30" s="328"/>
      <c r="F30" s="322" t="s">
        <v>313</v>
      </c>
      <c r="G30" s="328"/>
      <c r="H30" s="321" t="s">
        <v>314</v>
      </c>
      <c r="I30" s="328"/>
      <c r="J30" s="321" t="s">
        <v>303</v>
      </c>
      <c r="K30" s="326">
        <v>4</v>
      </c>
      <c r="M30" s="327"/>
      <c r="N30" s="322" t="s">
        <v>313</v>
      </c>
      <c r="O30" s="327"/>
      <c r="Q30" s="327"/>
      <c r="R30" s="322" t="s">
        <v>313</v>
      </c>
      <c r="S30" s="327"/>
      <c r="U30" s="326">
        <v>3</v>
      </c>
      <c r="W30" s="325"/>
    </row>
    <row r="31" spans="2:23" x14ac:dyDescent="0.2">
      <c r="B31" s="322">
        <v>26</v>
      </c>
      <c r="C31" s="326" t="s">
        <v>319</v>
      </c>
      <c r="D31" s="322" t="s">
        <v>315</v>
      </c>
      <c r="E31" s="328"/>
      <c r="F31" s="322" t="s">
        <v>313</v>
      </c>
      <c r="G31" s="328"/>
      <c r="H31" s="321" t="s">
        <v>314</v>
      </c>
      <c r="I31" s="328"/>
      <c r="J31" s="321" t="s">
        <v>303</v>
      </c>
      <c r="K31" s="326">
        <v>5</v>
      </c>
      <c r="M31" s="327"/>
      <c r="N31" s="322" t="s">
        <v>313</v>
      </c>
      <c r="O31" s="327"/>
      <c r="Q31" s="327"/>
      <c r="R31" s="322" t="s">
        <v>313</v>
      </c>
      <c r="S31" s="327"/>
      <c r="U31" s="326">
        <v>5</v>
      </c>
      <c r="W31" s="325"/>
    </row>
    <row r="32" spans="2:23" x14ac:dyDescent="0.2">
      <c r="B32" s="322">
        <v>27</v>
      </c>
      <c r="C32" s="326" t="s">
        <v>318</v>
      </c>
      <c r="D32" s="322" t="s">
        <v>315</v>
      </c>
      <c r="E32" s="328"/>
      <c r="F32" s="322" t="s">
        <v>313</v>
      </c>
      <c r="G32" s="328"/>
      <c r="H32" s="321" t="s">
        <v>314</v>
      </c>
      <c r="I32" s="328"/>
      <c r="J32" s="321" t="s">
        <v>303</v>
      </c>
      <c r="K32" s="326">
        <v>0</v>
      </c>
      <c r="M32" s="327"/>
      <c r="N32" s="322" t="s">
        <v>313</v>
      </c>
      <c r="O32" s="327"/>
      <c r="Q32" s="327"/>
      <c r="R32" s="322" t="s">
        <v>313</v>
      </c>
      <c r="S32" s="327"/>
      <c r="U32" s="326">
        <v>0</v>
      </c>
      <c r="W32" s="325" t="s">
        <v>317</v>
      </c>
    </row>
    <row r="33" spans="2:23" x14ac:dyDescent="0.2">
      <c r="B33" s="322">
        <v>28</v>
      </c>
      <c r="C33" s="326" t="s">
        <v>316</v>
      </c>
      <c r="D33" s="322" t="s">
        <v>315</v>
      </c>
      <c r="E33" s="328"/>
      <c r="F33" s="322" t="s">
        <v>313</v>
      </c>
      <c r="G33" s="328"/>
      <c r="H33" s="321" t="s">
        <v>314</v>
      </c>
      <c r="I33" s="328"/>
      <c r="J33" s="321" t="s">
        <v>303</v>
      </c>
      <c r="K33" s="326"/>
      <c r="M33" s="327"/>
      <c r="N33" s="322" t="s">
        <v>313</v>
      </c>
      <c r="O33" s="327"/>
      <c r="Q33" s="327"/>
      <c r="R33" s="322" t="s">
        <v>313</v>
      </c>
      <c r="S33" s="327"/>
      <c r="U33" s="326"/>
      <c r="W33" s="325"/>
    </row>
    <row r="34" spans="2:23" x14ac:dyDescent="0.2">
      <c r="B34" s="322">
        <v>29</v>
      </c>
      <c r="C34" s="326" t="s">
        <v>316</v>
      </c>
      <c r="D34" s="322" t="s">
        <v>315</v>
      </c>
      <c r="E34" s="328"/>
      <c r="F34" s="322" t="s">
        <v>313</v>
      </c>
      <c r="G34" s="328"/>
      <c r="H34" s="321" t="s">
        <v>314</v>
      </c>
      <c r="I34" s="328"/>
      <c r="J34" s="321" t="s">
        <v>303</v>
      </c>
      <c r="K34" s="326"/>
      <c r="M34" s="327"/>
      <c r="N34" s="322" t="s">
        <v>313</v>
      </c>
      <c r="O34" s="327"/>
      <c r="Q34" s="327"/>
      <c r="R34" s="322" t="s">
        <v>313</v>
      </c>
      <c r="S34" s="327"/>
      <c r="U34" s="326"/>
      <c r="W34" s="325"/>
    </row>
    <row r="35" spans="2:23" x14ac:dyDescent="0.2">
      <c r="B35" s="322">
        <v>30</v>
      </c>
      <c r="C35" s="326" t="s">
        <v>316</v>
      </c>
      <c r="D35" s="322" t="s">
        <v>315</v>
      </c>
      <c r="E35" s="328"/>
      <c r="F35" s="322" t="s">
        <v>313</v>
      </c>
      <c r="G35" s="328"/>
      <c r="H35" s="321" t="s">
        <v>314</v>
      </c>
      <c r="I35" s="328"/>
      <c r="J35" s="321" t="s">
        <v>303</v>
      </c>
      <c r="K35" s="326"/>
      <c r="M35" s="327"/>
      <c r="N35" s="322" t="s">
        <v>313</v>
      </c>
      <c r="O35" s="327"/>
      <c r="Q35" s="327"/>
      <c r="R35" s="322" t="s">
        <v>313</v>
      </c>
      <c r="S35" s="327"/>
      <c r="U35" s="326"/>
      <c r="W35" s="325"/>
    </row>
    <row r="36" spans="2:23" x14ac:dyDescent="0.2">
      <c r="C36" s="324"/>
    </row>
    <row r="37" spans="2:23" x14ac:dyDescent="0.2">
      <c r="C37" s="321" t="s">
        <v>312</v>
      </c>
    </row>
    <row r="38" spans="2:23" x14ac:dyDescent="0.2">
      <c r="C38" s="321" t="s">
        <v>311</v>
      </c>
    </row>
    <row r="39" spans="2:23" x14ac:dyDescent="0.2">
      <c r="C39" s="321" t="s">
        <v>310</v>
      </c>
    </row>
    <row r="40" spans="2:23" x14ac:dyDescent="0.2">
      <c r="C40" s="321" t="s">
        <v>309</v>
      </c>
    </row>
    <row r="41" spans="2:23" x14ac:dyDescent="0.2">
      <c r="C41" s="323" t="s">
        <v>308</v>
      </c>
    </row>
    <row r="42" spans="2:23" x14ac:dyDescent="0.2">
      <c r="C42" s="323" t="s">
        <v>307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07"/>
  <sheetViews>
    <sheetView view="pageBreakPreview" zoomScaleNormal="100" zoomScaleSheetLayoutView="100" workbookViewId="0"/>
  </sheetViews>
  <sheetFormatPr defaultColWidth="3.44140625" defaultRowHeight="13.2" x14ac:dyDescent="0.2"/>
  <cols>
    <col min="1" max="1" width="1.21875" style="209" customWidth="1"/>
    <col min="2" max="2" width="3.109375" style="210" customWidth="1"/>
    <col min="3" max="30" width="3.109375" style="209" customWidth="1"/>
    <col min="31" max="31" width="1.21875" style="209" customWidth="1"/>
    <col min="32" max="16384" width="3.44140625" style="209"/>
  </cols>
  <sheetData>
    <row r="1" spans="2:30" s="213" customFormat="1" x14ac:dyDescent="0.2"/>
    <row r="2" spans="2:30" s="213" customFormat="1" x14ac:dyDescent="0.2">
      <c r="B2" s="213" t="s">
        <v>240</v>
      </c>
    </row>
    <row r="3" spans="2:30" s="213" customFormat="1" x14ac:dyDescent="0.2">
      <c r="U3" s="248" t="s">
        <v>228</v>
      </c>
      <c r="V3" s="477"/>
      <c r="W3" s="477"/>
      <c r="X3" s="248" t="s">
        <v>227</v>
      </c>
      <c r="Y3" s="477"/>
      <c r="Z3" s="477"/>
      <c r="AA3" s="248" t="s">
        <v>226</v>
      </c>
      <c r="AB3" s="477"/>
      <c r="AC3" s="477"/>
      <c r="AD3" s="248" t="s">
        <v>225</v>
      </c>
    </row>
    <row r="4" spans="2:30" s="213" customFormat="1" x14ac:dyDescent="0.2">
      <c r="AD4" s="248"/>
    </row>
    <row r="5" spans="2:30" s="213" customFormat="1" x14ac:dyDescent="0.2">
      <c r="B5" s="477" t="s">
        <v>224</v>
      </c>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row>
    <row r="6" spans="2:30" s="213" customFormat="1" ht="28.5" customHeight="1" x14ac:dyDescent="0.2">
      <c r="B6" s="478" t="s">
        <v>239</v>
      </c>
      <c r="C6" s="478"/>
      <c r="D6" s="478"/>
      <c r="E6" s="478"/>
      <c r="F6" s="478"/>
      <c r="G6" s="478"/>
      <c r="H6" s="478"/>
      <c r="I6" s="478"/>
      <c r="J6" s="478"/>
      <c r="K6" s="478"/>
      <c r="L6" s="478"/>
      <c r="M6" s="478"/>
      <c r="N6" s="478"/>
      <c r="O6" s="478"/>
      <c r="P6" s="478"/>
      <c r="Q6" s="478"/>
      <c r="R6" s="478"/>
      <c r="S6" s="478"/>
      <c r="T6" s="478"/>
      <c r="U6" s="478"/>
      <c r="V6" s="478"/>
      <c r="W6" s="478"/>
      <c r="X6" s="478"/>
      <c r="Y6" s="478"/>
      <c r="Z6" s="478"/>
      <c r="AA6" s="478"/>
      <c r="AB6" s="478"/>
      <c r="AC6" s="478"/>
      <c r="AD6" s="478"/>
    </row>
    <row r="7" spans="2:30" s="213" customFormat="1" x14ac:dyDescent="0.2"/>
    <row r="8" spans="2:30" s="213" customFormat="1" ht="23.25" customHeight="1" x14ac:dyDescent="0.2">
      <c r="B8" s="472" t="s">
        <v>223</v>
      </c>
      <c r="C8" s="472"/>
      <c r="D8" s="472"/>
      <c r="E8" s="472"/>
      <c r="F8" s="473"/>
      <c r="G8" s="474"/>
      <c r="H8" s="475"/>
      <c r="I8" s="475"/>
      <c r="J8" s="475"/>
      <c r="K8" s="475"/>
      <c r="L8" s="475"/>
      <c r="M8" s="475"/>
      <c r="N8" s="475"/>
      <c r="O8" s="475"/>
      <c r="P8" s="475"/>
      <c r="Q8" s="475"/>
      <c r="R8" s="475"/>
      <c r="S8" s="475"/>
      <c r="T8" s="475"/>
      <c r="U8" s="475"/>
      <c r="V8" s="475"/>
      <c r="W8" s="475"/>
      <c r="X8" s="475"/>
      <c r="Y8" s="475"/>
      <c r="Z8" s="475"/>
      <c r="AA8" s="475"/>
      <c r="AB8" s="475"/>
      <c r="AC8" s="475"/>
      <c r="AD8" s="476"/>
    </row>
    <row r="9" spans="2:30" ht="23.25" customHeight="1" x14ac:dyDescent="0.2">
      <c r="B9" s="473" t="s">
        <v>222</v>
      </c>
      <c r="C9" s="479"/>
      <c r="D9" s="479"/>
      <c r="E9" s="479"/>
      <c r="F9" s="479"/>
      <c r="G9" s="225" t="s">
        <v>73</v>
      </c>
      <c r="H9" s="247" t="s">
        <v>221</v>
      </c>
      <c r="I9" s="247"/>
      <c r="J9" s="247"/>
      <c r="K9" s="247"/>
      <c r="L9" s="222" t="s">
        <v>73</v>
      </c>
      <c r="M9" s="247" t="s">
        <v>220</v>
      </c>
      <c r="N9" s="247"/>
      <c r="O9" s="247"/>
      <c r="P9" s="247"/>
      <c r="Q9" s="222" t="s">
        <v>73</v>
      </c>
      <c r="R9" s="247" t="s">
        <v>219</v>
      </c>
      <c r="S9" s="246"/>
      <c r="T9" s="246"/>
      <c r="U9" s="246"/>
      <c r="V9" s="246"/>
      <c r="W9" s="246"/>
      <c r="X9" s="246"/>
      <c r="Y9" s="246"/>
      <c r="Z9" s="246"/>
      <c r="AA9" s="246"/>
      <c r="AB9" s="246"/>
      <c r="AC9" s="246"/>
      <c r="AD9" s="245"/>
    </row>
    <row r="10" spans="2:30" ht="23.25" customHeight="1" x14ac:dyDescent="0.2">
      <c r="B10" s="480" t="s">
        <v>218</v>
      </c>
      <c r="C10" s="481"/>
      <c r="D10" s="481"/>
      <c r="E10" s="481"/>
      <c r="F10" s="482"/>
      <c r="G10" s="222" t="s">
        <v>73</v>
      </c>
      <c r="H10" s="235" t="s">
        <v>238</v>
      </c>
      <c r="I10" s="234"/>
      <c r="J10" s="234"/>
      <c r="K10" s="234"/>
      <c r="L10" s="234"/>
      <c r="M10" s="234"/>
      <c r="N10" s="235"/>
      <c r="O10" s="234"/>
      <c r="P10" s="222" t="s">
        <v>73</v>
      </c>
      <c r="Q10" s="235" t="s">
        <v>237</v>
      </c>
      <c r="R10" s="234"/>
      <c r="S10" s="235"/>
      <c r="T10" s="244"/>
      <c r="U10" s="244"/>
      <c r="V10" s="244"/>
      <c r="W10" s="244"/>
      <c r="X10" s="244"/>
      <c r="Y10" s="244"/>
      <c r="Z10" s="244"/>
      <c r="AA10" s="244"/>
      <c r="AB10" s="244"/>
      <c r="AC10" s="244"/>
      <c r="AD10" s="243"/>
    </row>
    <row r="11" spans="2:30" ht="23.25" customHeight="1" x14ac:dyDescent="0.2">
      <c r="B11" s="483"/>
      <c r="C11" s="484"/>
      <c r="D11" s="484"/>
      <c r="E11" s="484"/>
      <c r="F11" s="485"/>
      <c r="G11" s="237" t="s">
        <v>73</v>
      </c>
      <c r="H11" s="218" t="s">
        <v>236</v>
      </c>
      <c r="I11" s="217"/>
      <c r="J11" s="217"/>
      <c r="K11" s="217"/>
      <c r="L11" s="217"/>
      <c r="M11" s="217"/>
      <c r="N11" s="217"/>
      <c r="O11" s="217"/>
      <c r="P11" s="222" t="s">
        <v>73</v>
      </c>
      <c r="Q11" s="218" t="s">
        <v>235</v>
      </c>
      <c r="R11" s="217"/>
      <c r="S11" s="242"/>
      <c r="T11" s="242"/>
      <c r="U11" s="242"/>
      <c r="V11" s="242"/>
      <c r="W11" s="242"/>
      <c r="X11" s="242"/>
      <c r="Y11" s="242"/>
      <c r="Z11" s="242"/>
      <c r="AA11" s="242"/>
      <c r="AB11" s="242"/>
      <c r="AC11" s="242"/>
      <c r="AD11" s="241"/>
    </row>
    <row r="12" spans="2:30" ht="23.25" customHeight="1" x14ac:dyDescent="0.2">
      <c r="B12" s="480" t="s">
        <v>217</v>
      </c>
      <c r="C12" s="481"/>
      <c r="D12" s="481"/>
      <c r="E12" s="481"/>
      <c r="F12" s="482"/>
      <c r="G12" s="222" t="s">
        <v>73</v>
      </c>
      <c r="H12" s="235" t="s">
        <v>216</v>
      </c>
      <c r="I12" s="234"/>
      <c r="J12" s="234"/>
      <c r="K12" s="234"/>
      <c r="L12" s="234"/>
      <c r="M12" s="234"/>
      <c r="N12" s="234"/>
      <c r="O12" s="234"/>
      <c r="P12" s="234"/>
      <c r="Q12" s="234"/>
      <c r="R12" s="234"/>
      <c r="S12" s="222" t="s">
        <v>73</v>
      </c>
      <c r="T12" s="235" t="s">
        <v>215</v>
      </c>
      <c r="U12" s="244"/>
      <c r="V12" s="244"/>
      <c r="W12" s="244"/>
      <c r="X12" s="244"/>
      <c r="Y12" s="244"/>
      <c r="Z12" s="244"/>
      <c r="AA12" s="244"/>
      <c r="AB12" s="244"/>
      <c r="AC12" s="244"/>
      <c r="AD12" s="243"/>
    </row>
    <row r="13" spans="2:30" ht="23.25" customHeight="1" x14ac:dyDescent="0.2">
      <c r="B13" s="483"/>
      <c r="C13" s="484"/>
      <c r="D13" s="484"/>
      <c r="E13" s="484"/>
      <c r="F13" s="485"/>
      <c r="G13" s="237" t="s">
        <v>73</v>
      </c>
      <c r="H13" s="218" t="s">
        <v>214</v>
      </c>
      <c r="I13" s="217"/>
      <c r="J13" s="217"/>
      <c r="K13" s="217"/>
      <c r="L13" s="217"/>
      <c r="M13" s="217"/>
      <c r="N13" s="217"/>
      <c r="O13" s="217"/>
      <c r="P13" s="217"/>
      <c r="Q13" s="217"/>
      <c r="R13" s="217"/>
      <c r="S13" s="242"/>
      <c r="T13" s="242"/>
      <c r="U13" s="242"/>
      <c r="V13" s="242"/>
      <c r="W13" s="242"/>
      <c r="X13" s="242"/>
      <c r="Y13" s="242"/>
      <c r="Z13" s="242"/>
      <c r="AA13" s="242"/>
      <c r="AB13" s="242"/>
      <c r="AC13" s="242"/>
      <c r="AD13" s="241"/>
    </row>
    <row r="14" spans="2:30" s="213" customFormat="1" x14ac:dyDescent="0.2"/>
    <row r="15" spans="2:30" s="213" customFormat="1" x14ac:dyDescent="0.2">
      <c r="B15" s="213" t="s">
        <v>234</v>
      </c>
    </row>
    <row r="16" spans="2:30" s="213" customFormat="1" x14ac:dyDescent="0.2">
      <c r="B16" s="213" t="s">
        <v>213</v>
      </c>
      <c r="AC16" s="228"/>
      <c r="AD16" s="228"/>
    </row>
    <row r="17" spans="2:30" s="213" customFormat="1" ht="6" customHeight="1" x14ac:dyDescent="0.2"/>
    <row r="18" spans="2:30" s="213" customFormat="1" ht="4.5" customHeight="1" x14ac:dyDescent="0.2">
      <c r="B18" s="486" t="s">
        <v>208</v>
      </c>
      <c r="C18" s="487"/>
      <c r="D18" s="487"/>
      <c r="E18" s="487"/>
      <c r="F18" s="488"/>
      <c r="G18" s="236"/>
      <c r="H18" s="235"/>
      <c r="I18" s="235"/>
      <c r="J18" s="235"/>
      <c r="K18" s="235"/>
      <c r="L18" s="235"/>
      <c r="M18" s="235"/>
      <c r="N18" s="235"/>
      <c r="O18" s="235"/>
      <c r="P18" s="235"/>
      <c r="Q18" s="235"/>
      <c r="R18" s="235"/>
      <c r="S18" s="235"/>
      <c r="T18" s="235"/>
      <c r="U18" s="235"/>
      <c r="V18" s="235"/>
      <c r="W18" s="235"/>
      <c r="X18" s="235"/>
      <c r="Y18" s="235"/>
      <c r="Z18" s="236"/>
      <c r="AA18" s="235"/>
      <c r="AB18" s="235"/>
      <c r="AC18" s="494"/>
      <c r="AD18" s="495"/>
    </row>
    <row r="19" spans="2:30" s="213" customFormat="1" ht="15.75" customHeight="1" x14ac:dyDescent="0.2">
      <c r="B19" s="489"/>
      <c r="C19" s="478"/>
      <c r="D19" s="478"/>
      <c r="E19" s="478"/>
      <c r="F19" s="490"/>
      <c r="G19" s="227"/>
      <c r="H19" s="213" t="s">
        <v>233</v>
      </c>
      <c r="Z19" s="238"/>
      <c r="AA19" s="232" t="s">
        <v>201</v>
      </c>
      <c r="AB19" s="232" t="s">
        <v>196</v>
      </c>
      <c r="AC19" s="232" t="s">
        <v>200</v>
      </c>
      <c r="AD19" s="221"/>
    </row>
    <row r="20" spans="2:30" s="213" customFormat="1" ht="18.75" customHeight="1" x14ac:dyDescent="0.2">
      <c r="B20" s="489"/>
      <c r="C20" s="478"/>
      <c r="D20" s="478"/>
      <c r="E20" s="478"/>
      <c r="F20" s="490"/>
      <c r="G20" s="227"/>
      <c r="I20" s="230" t="s">
        <v>199</v>
      </c>
      <c r="J20" s="496" t="s">
        <v>207</v>
      </c>
      <c r="K20" s="497"/>
      <c r="L20" s="497"/>
      <c r="M20" s="497"/>
      <c r="N20" s="497"/>
      <c r="O20" s="497"/>
      <c r="P20" s="497"/>
      <c r="Q20" s="497"/>
      <c r="R20" s="497"/>
      <c r="S20" s="497"/>
      <c r="T20" s="497"/>
      <c r="U20" s="239"/>
      <c r="V20" s="498"/>
      <c r="W20" s="499"/>
      <c r="X20" s="229" t="s">
        <v>197</v>
      </c>
      <c r="Z20" s="223"/>
      <c r="AA20" s="249"/>
      <c r="AB20" s="222"/>
      <c r="AC20" s="249"/>
      <c r="AD20" s="221"/>
    </row>
    <row r="21" spans="2:30" s="213" customFormat="1" ht="18.75" customHeight="1" x14ac:dyDescent="0.2">
      <c r="B21" s="489"/>
      <c r="C21" s="478"/>
      <c r="D21" s="478"/>
      <c r="E21" s="478"/>
      <c r="F21" s="490"/>
      <c r="G21" s="227"/>
      <c r="I21" s="230" t="s">
        <v>198</v>
      </c>
      <c r="J21" s="240" t="s">
        <v>206</v>
      </c>
      <c r="K21" s="239"/>
      <c r="L21" s="239"/>
      <c r="M21" s="239"/>
      <c r="N21" s="239"/>
      <c r="O21" s="239"/>
      <c r="P21" s="239"/>
      <c r="Q21" s="239"/>
      <c r="R21" s="239"/>
      <c r="S21" s="239"/>
      <c r="T21" s="239"/>
      <c r="U21" s="229"/>
      <c r="V21" s="500"/>
      <c r="W21" s="501"/>
      <c r="X21" s="224" t="s">
        <v>197</v>
      </c>
      <c r="Y21" s="214"/>
      <c r="Z21" s="223"/>
      <c r="AA21" s="222" t="s">
        <v>73</v>
      </c>
      <c r="AB21" s="222" t="s">
        <v>196</v>
      </c>
      <c r="AC21" s="222" t="s">
        <v>73</v>
      </c>
      <c r="AD21" s="221"/>
    </row>
    <row r="22" spans="2:30" s="213" customFormat="1" x14ac:dyDescent="0.2">
      <c r="B22" s="489"/>
      <c r="C22" s="478"/>
      <c r="D22" s="478"/>
      <c r="E22" s="478"/>
      <c r="F22" s="490"/>
      <c r="G22" s="227"/>
      <c r="H22" s="213" t="s">
        <v>205</v>
      </c>
      <c r="Z22" s="227"/>
      <c r="AC22" s="228"/>
      <c r="AD22" s="221"/>
    </row>
    <row r="23" spans="2:30" s="213" customFormat="1" ht="15.75" customHeight="1" x14ac:dyDescent="0.2">
      <c r="B23" s="489"/>
      <c r="C23" s="478"/>
      <c r="D23" s="478"/>
      <c r="E23" s="478"/>
      <c r="F23" s="490"/>
      <c r="G23" s="227"/>
      <c r="H23" s="213" t="s">
        <v>212</v>
      </c>
      <c r="T23" s="214"/>
      <c r="V23" s="214"/>
      <c r="Z23" s="223"/>
      <c r="AA23" s="228"/>
      <c r="AB23" s="228"/>
      <c r="AC23" s="228"/>
      <c r="AD23" s="221"/>
    </row>
    <row r="24" spans="2:30" s="213" customFormat="1" ht="30" customHeight="1" x14ac:dyDescent="0.2">
      <c r="B24" s="489"/>
      <c r="C24" s="478"/>
      <c r="D24" s="478"/>
      <c r="E24" s="478"/>
      <c r="F24" s="490"/>
      <c r="G24" s="227"/>
      <c r="I24" s="230" t="s">
        <v>204</v>
      </c>
      <c r="J24" s="496" t="s">
        <v>211</v>
      </c>
      <c r="K24" s="497"/>
      <c r="L24" s="497"/>
      <c r="M24" s="497"/>
      <c r="N24" s="497"/>
      <c r="O24" s="497"/>
      <c r="P24" s="497"/>
      <c r="Q24" s="497"/>
      <c r="R24" s="497"/>
      <c r="S24" s="497"/>
      <c r="T24" s="497"/>
      <c r="U24" s="502"/>
      <c r="V24" s="498"/>
      <c r="W24" s="499"/>
      <c r="X24" s="229" t="s">
        <v>197</v>
      </c>
      <c r="Y24" s="214"/>
      <c r="Z24" s="223"/>
      <c r="AA24" s="222" t="s">
        <v>73</v>
      </c>
      <c r="AB24" s="222" t="s">
        <v>196</v>
      </c>
      <c r="AC24" s="222" t="s">
        <v>73</v>
      </c>
      <c r="AD24" s="221"/>
    </row>
    <row r="25" spans="2:30" s="213" customFormat="1" ht="6" customHeight="1" x14ac:dyDescent="0.2">
      <c r="B25" s="491"/>
      <c r="C25" s="492"/>
      <c r="D25" s="492"/>
      <c r="E25" s="492"/>
      <c r="F25" s="493"/>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210</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486" t="s">
        <v>208</v>
      </c>
      <c r="C29" s="487"/>
      <c r="D29" s="487"/>
      <c r="E29" s="487"/>
      <c r="F29" s="488"/>
      <c r="G29" s="236"/>
      <c r="H29" s="235"/>
      <c r="I29" s="235"/>
      <c r="J29" s="235"/>
      <c r="K29" s="235"/>
      <c r="L29" s="235"/>
      <c r="M29" s="235"/>
      <c r="N29" s="235"/>
      <c r="O29" s="235"/>
      <c r="P29" s="235"/>
      <c r="Q29" s="235"/>
      <c r="R29" s="235"/>
      <c r="S29" s="235"/>
      <c r="T29" s="235"/>
      <c r="U29" s="235"/>
      <c r="V29" s="235"/>
      <c r="W29" s="235"/>
      <c r="X29" s="235"/>
      <c r="Y29" s="235"/>
      <c r="Z29" s="236"/>
      <c r="AA29" s="235"/>
      <c r="AB29" s="235"/>
      <c r="AC29" s="234"/>
      <c r="AD29" s="233"/>
    </row>
    <row r="30" spans="2:30" s="213" customFormat="1" ht="15.75" customHeight="1" x14ac:dyDescent="0.2">
      <c r="B30" s="489"/>
      <c r="C30" s="478"/>
      <c r="D30" s="478"/>
      <c r="E30" s="478"/>
      <c r="F30" s="490"/>
      <c r="G30" s="227"/>
      <c r="H30" s="213" t="s">
        <v>232</v>
      </c>
      <c r="Z30" s="227"/>
      <c r="AA30" s="232" t="s">
        <v>201</v>
      </c>
      <c r="AB30" s="232" t="s">
        <v>196</v>
      </c>
      <c r="AC30" s="232" t="s">
        <v>200</v>
      </c>
      <c r="AD30" s="231"/>
    </row>
    <row r="31" spans="2:30" s="213" customFormat="1" ht="18.75" customHeight="1" x14ac:dyDescent="0.2">
      <c r="B31" s="489"/>
      <c r="C31" s="478"/>
      <c r="D31" s="478"/>
      <c r="E31" s="478"/>
      <c r="F31" s="490"/>
      <c r="G31" s="227"/>
      <c r="I31" s="230" t="s">
        <v>199</v>
      </c>
      <c r="J31" s="496" t="s">
        <v>207</v>
      </c>
      <c r="K31" s="497"/>
      <c r="L31" s="497"/>
      <c r="M31" s="497"/>
      <c r="N31" s="497"/>
      <c r="O31" s="497"/>
      <c r="P31" s="497"/>
      <c r="Q31" s="497"/>
      <c r="R31" s="497"/>
      <c r="S31" s="497"/>
      <c r="T31" s="497"/>
      <c r="U31" s="229"/>
      <c r="V31" s="498"/>
      <c r="W31" s="499"/>
      <c r="X31" s="229" t="s">
        <v>197</v>
      </c>
      <c r="Z31" s="227"/>
      <c r="AA31" s="249"/>
      <c r="AB31" s="222"/>
      <c r="AC31" s="249"/>
      <c r="AD31" s="221"/>
    </row>
    <row r="32" spans="2:30" s="213" customFormat="1" ht="18.75" customHeight="1" x14ac:dyDescent="0.2">
      <c r="B32" s="489"/>
      <c r="C32" s="478"/>
      <c r="D32" s="478"/>
      <c r="E32" s="478"/>
      <c r="F32" s="490"/>
      <c r="G32" s="227"/>
      <c r="I32" s="226" t="s">
        <v>198</v>
      </c>
      <c r="J32" s="250" t="s">
        <v>206</v>
      </c>
      <c r="K32" s="218"/>
      <c r="L32" s="218"/>
      <c r="M32" s="218"/>
      <c r="N32" s="218"/>
      <c r="O32" s="218"/>
      <c r="P32" s="218"/>
      <c r="Q32" s="218"/>
      <c r="R32" s="218"/>
      <c r="S32" s="218"/>
      <c r="T32" s="218"/>
      <c r="U32" s="224"/>
      <c r="V32" s="500"/>
      <c r="W32" s="501"/>
      <c r="X32" s="224" t="s">
        <v>197</v>
      </c>
      <c r="Y32" s="214"/>
      <c r="Z32" s="223"/>
      <c r="AA32" s="222" t="s">
        <v>73</v>
      </c>
      <c r="AB32" s="222" t="s">
        <v>196</v>
      </c>
      <c r="AC32" s="222" t="s">
        <v>73</v>
      </c>
      <c r="AD32" s="221"/>
    </row>
    <row r="33" spans="2:30" s="213" customFormat="1" ht="6" customHeight="1" x14ac:dyDescent="0.2">
      <c r="B33" s="491"/>
      <c r="C33" s="492"/>
      <c r="D33" s="492"/>
      <c r="E33" s="492"/>
      <c r="F33" s="493"/>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231</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486" t="s">
        <v>208</v>
      </c>
      <c r="C37" s="487"/>
      <c r="D37" s="487"/>
      <c r="E37" s="487"/>
      <c r="F37" s="488"/>
      <c r="G37" s="236"/>
      <c r="H37" s="235"/>
      <c r="I37" s="235"/>
      <c r="J37" s="235"/>
      <c r="K37" s="235"/>
      <c r="L37" s="235"/>
      <c r="M37" s="235"/>
      <c r="N37" s="235"/>
      <c r="O37" s="235"/>
      <c r="P37" s="235"/>
      <c r="Q37" s="235"/>
      <c r="R37" s="235"/>
      <c r="S37" s="235"/>
      <c r="T37" s="235"/>
      <c r="U37" s="235"/>
      <c r="V37" s="235"/>
      <c r="W37" s="235"/>
      <c r="X37" s="235"/>
      <c r="Y37" s="235"/>
      <c r="Z37" s="236"/>
      <c r="AA37" s="235"/>
      <c r="AB37" s="235"/>
      <c r="AC37" s="234"/>
      <c r="AD37" s="233"/>
    </row>
    <row r="38" spans="2:30" s="213" customFormat="1" ht="15.75" customHeight="1" x14ac:dyDescent="0.2">
      <c r="B38" s="491"/>
      <c r="C38" s="492"/>
      <c r="D38" s="492"/>
      <c r="E38" s="492"/>
      <c r="F38" s="493"/>
      <c r="G38" s="227"/>
      <c r="H38" s="213" t="s">
        <v>209</v>
      </c>
      <c r="I38" s="218"/>
      <c r="J38" s="218"/>
      <c r="K38" s="218"/>
      <c r="L38" s="218"/>
      <c r="M38" s="218"/>
      <c r="N38" s="218"/>
      <c r="O38" s="218"/>
      <c r="P38" s="218"/>
      <c r="Q38" s="218"/>
      <c r="R38" s="218"/>
      <c r="S38" s="218"/>
      <c r="T38" s="218"/>
      <c r="U38" s="218"/>
      <c r="V38" s="218"/>
      <c r="W38" s="218"/>
      <c r="X38" s="218"/>
      <c r="Z38" s="227"/>
      <c r="AA38" s="232" t="s">
        <v>201</v>
      </c>
      <c r="AB38" s="232" t="s">
        <v>196</v>
      </c>
      <c r="AC38" s="232" t="s">
        <v>200</v>
      </c>
      <c r="AD38" s="231"/>
    </row>
    <row r="39" spans="2:30" s="213" customFormat="1" ht="18.75" customHeight="1" x14ac:dyDescent="0.2">
      <c r="B39" s="489"/>
      <c r="C39" s="487"/>
      <c r="D39" s="478"/>
      <c r="E39" s="478"/>
      <c r="F39" s="490"/>
      <c r="G39" s="227"/>
      <c r="I39" s="226" t="s">
        <v>199</v>
      </c>
      <c r="J39" s="503" t="s">
        <v>207</v>
      </c>
      <c r="K39" s="504"/>
      <c r="L39" s="504"/>
      <c r="M39" s="504"/>
      <c r="N39" s="504"/>
      <c r="O39" s="504"/>
      <c r="P39" s="504"/>
      <c r="Q39" s="504"/>
      <c r="R39" s="504"/>
      <c r="S39" s="504"/>
      <c r="T39" s="504"/>
      <c r="U39" s="224"/>
      <c r="V39" s="505"/>
      <c r="W39" s="500"/>
      <c r="X39" s="224" t="s">
        <v>197</v>
      </c>
      <c r="Z39" s="227"/>
      <c r="AA39" s="249"/>
      <c r="AB39" s="222"/>
      <c r="AC39" s="249"/>
      <c r="AD39" s="221"/>
    </row>
    <row r="40" spans="2:30" s="213" customFormat="1" ht="18.75" customHeight="1" x14ac:dyDescent="0.2">
      <c r="B40" s="489"/>
      <c r="C40" s="478"/>
      <c r="D40" s="478"/>
      <c r="E40" s="478"/>
      <c r="F40" s="490"/>
      <c r="G40" s="227"/>
      <c r="I40" s="226" t="s">
        <v>198</v>
      </c>
      <c r="J40" s="250" t="s">
        <v>206</v>
      </c>
      <c r="K40" s="218"/>
      <c r="L40" s="218"/>
      <c r="M40" s="218"/>
      <c r="N40" s="218"/>
      <c r="O40" s="218"/>
      <c r="P40" s="218"/>
      <c r="Q40" s="218"/>
      <c r="R40" s="218"/>
      <c r="S40" s="218"/>
      <c r="T40" s="218"/>
      <c r="U40" s="224"/>
      <c r="V40" s="506"/>
      <c r="W40" s="498"/>
      <c r="X40" s="224" t="s">
        <v>197</v>
      </c>
      <c r="Y40" s="214"/>
      <c r="Z40" s="223"/>
      <c r="AA40" s="222" t="s">
        <v>73</v>
      </c>
      <c r="AB40" s="222" t="s">
        <v>196</v>
      </c>
      <c r="AC40" s="222" t="s">
        <v>73</v>
      </c>
      <c r="AD40" s="221"/>
    </row>
    <row r="41" spans="2:30" s="213" customFormat="1" ht="6" customHeight="1" x14ac:dyDescent="0.2">
      <c r="B41" s="491"/>
      <c r="C41" s="492"/>
      <c r="D41" s="492"/>
      <c r="E41" s="492"/>
      <c r="F41" s="493"/>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486" t="s">
        <v>203</v>
      </c>
      <c r="C42" s="487"/>
      <c r="D42" s="487"/>
      <c r="E42" s="487"/>
      <c r="F42" s="488"/>
      <c r="G42" s="236"/>
      <c r="H42" s="235"/>
      <c r="I42" s="235"/>
      <c r="J42" s="235"/>
      <c r="K42" s="235"/>
      <c r="L42" s="235"/>
      <c r="M42" s="235"/>
      <c r="N42" s="235"/>
      <c r="O42" s="235"/>
      <c r="P42" s="235"/>
      <c r="Q42" s="235"/>
      <c r="R42" s="235"/>
      <c r="S42" s="235"/>
      <c r="T42" s="235"/>
      <c r="U42" s="235"/>
      <c r="V42" s="235"/>
      <c r="W42" s="235"/>
      <c r="X42" s="235"/>
      <c r="Y42" s="235"/>
      <c r="Z42" s="236"/>
      <c r="AA42" s="235"/>
      <c r="AB42" s="235"/>
      <c r="AC42" s="234"/>
      <c r="AD42" s="233"/>
    </row>
    <row r="43" spans="2:30" s="213" customFormat="1" ht="15.75" customHeight="1" x14ac:dyDescent="0.2">
      <c r="B43" s="489"/>
      <c r="C43" s="478"/>
      <c r="D43" s="478"/>
      <c r="E43" s="478"/>
      <c r="F43" s="490"/>
      <c r="G43" s="227"/>
      <c r="H43" s="213" t="s">
        <v>202</v>
      </c>
      <c r="Z43" s="227"/>
      <c r="AA43" s="232" t="s">
        <v>201</v>
      </c>
      <c r="AB43" s="232" t="s">
        <v>196</v>
      </c>
      <c r="AC43" s="232" t="s">
        <v>200</v>
      </c>
      <c r="AD43" s="231"/>
    </row>
    <row r="44" spans="2:30" s="213" customFormat="1" ht="30" customHeight="1" x14ac:dyDescent="0.2">
      <c r="B44" s="489"/>
      <c r="C44" s="478"/>
      <c r="D44" s="478"/>
      <c r="E44" s="478"/>
      <c r="F44" s="490"/>
      <c r="G44" s="227"/>
      <c r="I44" s="230" t="s">
        <v>199</v>
      </c>
      <c r="J44" s="507" t="s">
        <v>230</v>
      </c>
      <c r="K44" s="508"/>
      <c r="L44" s="508"/>
      <c r="M44" s="508"/>
      <c r="N44" s="508"/>
      <c r="O44" s="508"/>
      <c r="P44" s="508"/>
      <c r="Q44" s="508"/>
      <c r="R44" s="508"/>
      <c r="S44" s="508"/>
      <c r="T44" s="508"/>
      <c r="U44" s="509"/>
      <c r="V44" s="506"/>
      <c r="W44" s="498"/>
      <c r="X44" s="229" t="s">
        <v>197</v>
      </c>
      <c r="Z44" s="227"/>
      <c r="AA44" s="249"/>
      <c r="AB44" s="222"/>
      <c r="AC44" s="249"/>
      <c r="AD44" s="221"/>
    </row>
    <row r="45" spans="2:30" s="213" customFormat="1" ht="33" customHeight="1" x14ac:dyDescent="0.2">
      <c r="B45" s="489"/>
      <c r="C45" s="478"/>
      <c r="D45" s="478"/>
      <c r="E45" s="478"/>
      <c r="F45" s="490"/>
      <c r="G45" s="227"/>
      <c r="I45" s="230" t="s">
        <v>198</v>
      </c>
      <c r="J45" s="507" t="s">
        <v>229</v>
      </c>
      <c r="K45" s="508"/>
      <c r="L45" s="508"/>
      <c r="M45" s="508"/>
      <c r="N45" s="508"/>
      <c r="O45" s="508"/>
      <c r="P45" s="508"/>
      <c r="Q45" s="508"/>
      <c r="R45" s="508"/>
      <c r="S45" s="508"/>
      <c r="T45" s="508"/>
      <c r="U45" s="509"/>
      <c r="V45" s="506"/>
      <c r="W45" s="498"/>
      <c r="X45" s="224" t="s">
        <v>197</v>
      </c>
      <c r="Y45" s="214"/>
      <c r="Z45" s="223"/>
      <c r="AA45" s="222" t="s">
        <v>73</v>
      </c>
      <c r="AB45" s="222" t="s">
        <v>196</v>
      </c>
      <c r="AC45" s="222" t="s">
        <v>73</v>
      </c>
      <c r="AD45" s="221"/>
    </row>
    <row r="46" spans="2:30" s="213" customFormat="1" ht="6" customHeight="1" x14ac:dyDescent="0.2">
      <c r="B46" s="491"/>
      <c r="C46" s="492"/>
      <c r="D46" s="492"/>
      <c r="E46" s="492"/>
      <c r="F46" s="493"/>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06" spans="3:7" x14ac:dyDescent="0.2">
      <c r="C106" s="212"/>
      <c r="D106" s="212"/>
      <c r="E106" s="212"/>
      <c r="F106" s="212"/>
      <c r="G106" s="212"/>
    </row>
    <row r="107" spans="3:7" x14ac:dyDescent="0.2">
      <c r="C107" s="211"/>
    </row>
  </sheetData>
  <mergeCells count="30">
    <mergeCell ref="B42:F46"/>
    <mergeCell ref="J44:U44"/>
    <mergeCell ref="V44:W44"/>
    <mergeCell ref="J45:U45"/>
    <mergeCell ref="V45:W45"/>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topLeftCell="A2" zoomScaleSheetLayoutView="100" workbookViewId="0">
      <selection activeCell="P16" sqref="P16"/>
    </sheetView>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7" t="s">
        <v>95</v>
      </c>
      <c r="B1" s="20"/>
      <c r="C1" s="30"/>
      <c r="D1" s="34"/>
      <c r="E1" s="34"/>
      <c r="F1" s="40"/>
      <c r="G1" s="46"/>
    </row>
    <row r="2" spans="1:18" ht="50.25" customHeight="1" x14ac:dyDescent="0.2">
      <c r="A2" s="510" t="s">
        <v>191</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98</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6" customHeight="1" x14ac:dyDescent="0.15">
      <c r="A6" s="515" t="s">
        <v>100</v>
      </c>
      <c r="B6" s="515"/>
      <c r="C6" s="515"/>
      <c r="D6" s="515"/>
      <c r="E6" s="515"/>
      <c r="F6" s="515"/>
      <c r="G6" s="515"/>
      <c r="I6" s="514" t="s">
        <v>20</v>
      </c>
      <c r="J6" s="514"/>
      <c r="K6" s="514"/>
      <c r="L6" s="514"/>
      <c r="M6" s="514"/>
      <c r="N6" s="514"/>
      <c r="R6" s="16"/>
    </row>
    <row r="7" spans="1:18" ht="16.5" customHeight="1" x14ac:dyDescent="0.2">
      <c r="A7" s="520" t="s">
        <v>52</v>
      </c>
      <c r="B7" s="22" t="s">
        <v>192</v>
      </c>
      <c r="C7" s="32" t="s">
        <v>26</v>
      </c>
      <c r="D7" s="36" t="s">
        <v>104</v>
      </c>
      <c r="E7" s="36"/>
      <c r="F7" s="43"/>
      <c r="G7" s="48" t="s">
        <v>22</v>
      </c>
      <c r="I7" s="10"/>
      <c r="J7" s="523"/>
      <c r="K7" s="68"/>
      <c r="L7" s="517" t="s">
        <v>44</v>
      </c>
      <c r="M7" s="518"/>
      <c r="N7" s="519"/>
    </row>
    <row r="8" spans="1:18" ht="16.5" customHeight="1" x14ac:dyDescent="0.2">
      <c r="A8" s="521"/>
      <c r="B8" s="23" t="s">
        <v>77</v>
      </c>
      <c r="D8" s="37" t="s">
        <v>105</v>
      </c>
      <c r="E8" s="37" t="s">
        <v>6</v>
      </c>
      <c r="F8" s="44">
        <f>IFERROR(ROUNDDOWN(F7/F5,1),)</f>
        <v>0</v>
      </c>
      <c r="G8" s="49" t="s">
        <v>17</v>
      </c>
      <c r="I8" s="53"/>
      <c r="J8" s="524"/>
      <c r="K8" s="69"/>
      <c r="L8" s="74" t="s">
        <v>86</v>
      </c>
      <c r="M8" s="86"/>
      <c r="N8" s="88" t="s">
        <v>123</v>
      </c>
    </row>
    <row r="9" spans="1:18" ht="16.5" customHeight="1" x14ac:dyDescent="0.2">
      <c r="A9" s="521"/>
      <c r="B9" s="24" t="s">
        <v>193</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0</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26" t="s">
        <v>102</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28" t="s">
        <v>103</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26" t="s">
        <v>102</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28" t="s">
        <v>103</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26" t="s">
        <v>102</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28" t="s">
        <v>103</v>
      </c>
      <c r="C21" s="10" t="s">
        <v>26</v>
      </c>
      <c r="D21" s="37" t="s">
        <v>106</v>
      </c>
      <c r="E21" s="37"/>
      <c r="F21" s="43"/>
      <c r="G21" s="50" t="s">
        <v>22</v>
      </c>
      <c r="I21" s="54"/>
      <c r="J21" s="61"/>
      <c r="K21" s="61"/>
      <c r="L21" s="78"/>
      <c r="M21" s="61"/>
      <c r="N21" s="78"/>
      <c r="O21" s="54"/>
      <c r="P21" s="54"/>
      <c r="Q21" s="54"/>
      <c r="R21" s="54"/>
    </row>
    <row r="22" spans="1:18" ht="16.5" customHeight="1" x14ac:dyDescent="0.2">
      <c r="A22" s="522"/>
      <c r="B22" s="29" t="s">
        <v>77</v>
      </c>
      <c r="C22" s="33"/>
      <c r="D22" s="38" t="s">
        <v>97</v>
      </c>
      <c r="E22" s="37" t="s">
        <v>2</v>
      </c>
      <c r="F22" s="44">
        <f>IFERROR(ROUNDDOWN(F21/F5,1),)</f>
        <v>0</v>
      </c>
      <c r="G22" s="51" t="s">
        <v>17</v>
      </c>
      <c r="I22" s="54"/>
      <c r="J22" s="9"/>
      <c r="K22" s="9"/>
      <c r="L22" s="79"/>
      <c r="M22" s="9"/>
      <c r="N22" s="79"/>
      <c r="O22" s="9"/>
      <c r="P22" s="9"/>
      <c r="Q22" s="9"/>
      <c r="R22" s="54"/>
    </row>
    <row r="23" spans="1:18" ht="16.5" customHeight="1" x14ac:dyDescent="0.2">
      <c r="A23" s="520" t="s">
        <v>11</v>
      </c>
      <c r="B23" s="26" t="s">
        <v>102</v>
      </c>
      <c r="C23" s="32" t="s">
        <v>26</v>
      </c>
      <c r="D23" s="36" t="s">
        <v>85</v>
      </c>
      <c r="E23" s="36"/>
      <c r="F23" s="45"/>
      <c r="G23" s="48" t="s">
        <v>22</v>
      </c>
      <c r="I23" s="54"/>
      <c r="J23" s="9"/>
      <c r="K23" s="9"/>
      <c r="M23" s="9"/>
      <c r="O23" s="9"/>
      <c r="P23" s="9"/>
      <c r="Q23" s="9"/>
      <c r="R23" s="54"/>
    </row>
    <row r="24" spans="1:18" ht="16.5" customHeight="1" x14ac:dyDescent="0.2">
      <c r="A24" s="521"/>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28" t="s">
        <v>103</v>
      </c>
      <c r="C25" s="10" t="s">
        <v>26</v>
      </c>
      <c r="D25" s="37" t="s">
        <v>106</v>
      </c>
      <c r="E25" s="37"/>
      <c r="F25" s="43"/>
      <c r="G25" s="50" t="s">
        <v>22</v>
      </c>
      <c r="J25" s="10"/>
      <c r="K25" s="10"/>
      <c r="M25" s="10"/>
      <c r="O25" s="9"/>
      <c r="R25" s="54"/>
    </row>
    <row r="26" spans="1:18" ht="16.5" customHeight="1" x14ac:dyDescent="0.2">
      <c r="A26" s="522"/>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26" t="s">
        <v>102</v>
      </c>
      <c r="C27" s="32" t="s">
        <v>26</v>
      </c>
      <c r="D27" s="36" t="s">
        <v>85</v>
      </c>
      <c r="E27" s="36"/>
      <c r="F27" s="43"/>
      <c r="G27" s="48" t="s">
        <v>22</v>
      </c>
      <c r="I27" s="55" t="s">
        <v>63</v>
      </c>
      <c r="J27" s="63">
        <f>ROUNDDOWN(N24,1)</f>
        <v>0</v>
      </c>
      <c r="K27" s="15"/>
      <c r="L27" s="12" t="s">
        <v>17</v>
      </c>
      <c r="M27" s="15"/>
      <c r="O27" s="16"/>
      <c r="R27" s="54"/>
    </row>
    <row r="28" spans="1:18" ht="16.5" customHeight="1" x14ac:dyDescent="0.2">
      <c r="A28" s="521"/>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28" t="s">
        <v>103</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9"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20" t="s">
        <v>57</v>
      </c>
      <c r="B31" s="26" t="s">
        <v>102</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7"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28" t="s">
        <v>103</v>
      </c>
      <c r="C33" s="10" t="s">
        <v>26</v>
      </c>
      <c r="D33" s="37" t="s">
        <v>106</v>
      </c>
      <c r="E33" s="37"/>
      <c r="F33" s="43"/>
      <c r="G33" s="50" t="s">
        <v>22</v>
      </c>
      <c r="I33" s="54"/>
      <c r="J33" s="65"/>
      <c r="K33" s="65"/>
      <c r="L33" s="83"/>
      <c r="M33" s="87"/>
      <c r="N33" s="84"/>
      <c r="O33" s="93"/>
      <c r="P33" s="54"/>
      <c r="Q33" s="54"/>
      <c r="R33" s="54"/>
    </row>
    <row r="34" spans="1:18" ht="16.5" customHeight="1" x14ac:dyDescent="0.2">
      <c r="A34" s="522"/>
      <c r="B34" s="29"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20" t="s">
        <v>51</v>
      </c>
      <c r="B35" s="26" t="s">
        <v>102</v>
      </c>
      <c r="C35" s="32" t="s">
        <v>26</v>
      </c>
      <c r="D35" s="36" t="s">
        <v>85</v>
      </c>
      <c r="E35" s="36"/>
      <c r="F35" s="43"/>
      <c r="G35" s="48" t="s">
        <v>22</v>
      </c>
      <c r="I35" s="54"/>
      <c r="J35" s="66"/>
      <c r="K35" s="66"/>
      <c r="L35" s="84"/>
      <c r="M35" s="66"/>
      <c r="N35" s="90"/>
      <c r="O35" s="94"/>
      <c r="P35" s="54"/>
      <c r="Q35" s="54"/>
      <c r="R35" s="54"/>
    </row>
    <row r="36" spans="1:18" ht="16.5" customHeight="1" x14ac:dyDescent="0.2">
      <c r="A36" s="521"/>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28" t="s">
        <v>103</v>
      </c>
      <c r="C37" s="10" t="s">
        <v>26</v>
      </c>
      <c r="D37" s="37" t="s">
        <v>106</v>
      </c>
      <c r="E37" s="37"/>
      <c r="F37" s="43"/>
      <c r="G37" s="50" t="s">
        <v>22</v>
      </c>
      <c r="I37" s="54"/>
      <c r="J37" s="65"/>
      <c r="K37" s="65"/>
      <c r="L37" s="83"/>
      <c r="M37" s="87"/>
      <c r="N37" s="84"/>
      <c r="O37" s="93"/>
      <c r="P37" s="54"/>
      <c r="Q37" s="54"/>
      <c r="R37" s="54"/>
    </row>
    <row r="38" spans="1:18" ht="16.5" customHeight="1" x14ac:dyDescent="0.2">
      <c r="A38" s="522"/>
      <c r="B38" s="29"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20" t="s">
        <v>59</v>
      </c>
      <c r="B39" s="26" t="s">
        <v>102</v>
      </c>
      <c r="C39" s="32" t="s">
        <v>26</v>
      </c>
      <c r="D39" s="36" t="s">
        <v>85</v>
      </c>
      <c r="E39" s="36"/>
      <c r="F39" s="43"/>
      <c r="G39" s="48" t="s">
        <v>22</v>
      </c>
      <c r="I39" s="54"/>
      <c r="J39" s="67"/>
      <c r="K39" s="67"/>
      <c r="L39" s="85"/>
      <c r="M39" s="67"/>
      <c r="N39" s="85"/>
      <c r="O39" s="93"/>
      <c r="P39" s="54"/>
      <c r="Q39" s="54"/>
      <c r="R39" s="54"/>
    </row>
    <row r="40" spans="1:18" ht="16.5" customHeight="1" x14ac:dyDescent="0.2">
      <c r="A40" s="521"/>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28" t="s">
        <v>103</v>
      </c>
      <c r="C41" s="10" t="s">
        <v>26</v>
      </c>
      <c r="D41" s="37" t="s">
        <v>106</v>
      </c>
      <c r="E41" s="37"/>
      <c r="F41" s="43"/>
      <c r="G41" s="50" t="s">
        <v>22</v>
      </c>
      <c r="I41" s="54"/>
      <c r="J41" s="61"/>
      <c r="K41" s="61"/>
      <c r="L41" s="78"/>
      <c r="M41" s="61"/>
      <c r="N41" s="78"/>
      <c r="O41" s="54"/>
      <c r="P41" s="54"/>
      <c r="Q41" s="54"/>
      <c r="R41" s="54"/>
    </row>
    <row r="42" spans="1:18" ht="16.5" customHeight="1" x14ac:dyDescent="0.2">
      <c r="A42" s="522"/>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26" t="s">
        <v>102</v>
      </c>
      <c r="C43" s="32" t="s">
        <v>26</v>
      </c>
      <c r="D43" s="36" t="s">
        <v>85</v>
      </c>
      <c r="E43" s="36"/>
      <c r="F43" s="43"/>
      <c r="G43" s="48" t="s">
        <v>22</v>
      </c>
      <c r="I43" s="54"/>
      <c r="J43" s="61"/>
      <c r="K43" s="61"/>
      <c r="L43" s="78"/>
      <c r="M43" s="61"/>
      <c r="N43" s="78"/>
      <c r="O43" s="54"/>
      <c r="P43" s="54"/>
      <c r="Q43" s="54"/>
      <c r="R43" s="54"/>
    </row>
    <row r="44" spans="1:18" ht="16.5" customHeight="1" x14ac:dyDescent="0.2">
      <c r="A44" s="521"/>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28" t="s">
        <v>103</v>
      </c>
      <c r="C45" s="10" t="s">
        <v>26</v>
      </c>
      <c r="D45" s="37" t="s">
        <v>106</v>
      </c>
      <c r="E45" s="37"/>
      <c r="F45" s="43"/>
      <c r="G45" s="50" t="s">
        <v>22</v>
      </c>
      <c r="I45" s="54"/>
      <c r="J45" s="61"/>
      <c r="K45" s="61"/>
      <c r="L45" s="78"/>
      <c r="M45" s="61"/>
      <c r="N45" s="78"/>
      <c r="O45" s="54"/>
      <c r="P45" s="54"/>
      <c r="Q45" s="54"/>
      <c r="R45" s="54"/>
    </row>
    <row r="46" spans="1:18" ht="16.5" customHeight="1" x14ac:dyDescent="0.2">
      <c r="A46" s="522"/>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26" t="s">
        <v>102</v>
      </c>
      <c r="C47" s="32" t="s">
        <v>26</v>
      </c>
      <c r="D47" s="36" t="s">
        <v>85</v>
      </c>
      <c r="E47" s="36"/>
      <c r="F47" s="43"/>
      <c r="G47" s="48" t="s">
        <v>22</v>
      </c>
      <c r="I47" s="54"/>
      <c r="J47" s="61"/>
      <c r="K47" s="61"/>
      <c r="L47" s="78"/>
      <c r="M47" s="61"/>
      <c r="N47" s="78"/>
      <c r="O47" s="54"/>
      <c r="P47" s="54"/>
      <c r="Q47" s="54"/>
      <c r="R47" s="54"/>
    </row>
    <row r="48" spans="1:18" ht="16.5" customHeight="1" x14ac:dyDescent="0.2">
      <c r="A48" s="521"/>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28" t="s">
        <v>103</v>
      </c>
      <c r="C49" s="10" t="s">
        <v>26</v>
      </c>
      <c r="D49" s="37" t="s">
        <v>106</v>
      </c>
      <c r="E49" s="37"/>
      <c r="F49" s="43"/>
      <c r="G49" s="50" t="s">
        <v>22</v>
      </c>
      <c r="I49" s="54"/>
      <c r="J49" s="61"/>
      <c r="K49" s="61"/>
      <c r="L49" s="78"/>
      <c r="M49" s="61"/>
      <c r="N49" s="78"/>
      <c r="O49" s="54"/>
      <c r="P49" s="54"/>
      <c r="Q49" s="54"/>
      <c r="R49" s="54"/>
    </row>
    <row r="50" spans="1:18" ht="16.5" customHeight="1" x14ac:dyDescent="0.2">
      <c r="A50" s="522"/>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25.44140625" style="9" bestFit="1"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25.44140625" style="9" bestFit="1"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25.44140625" style="9" bestFit="1"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25.44140625" style="9" bestFit="1"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25.44140625" style="9" bestFit="1"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25.44140625" style="9" bestFit="1"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25.44140625" style="9" bestFit="1"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25.44140625" style="9" bestFit="1"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25.44140625" style="9" bestFit="1"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25.44140625" style="9" bestFit="1"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25.44140625" style="9" bestFit="1"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25.44140625" style="9" bestFit="1"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25.44140625" style="9" bestFit="1"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25.44140625" style="9" bestFit="1"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25.44140625" style="9" bestFit="1"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25.44140625" style="9" bestFit="1"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25.44140625" style="9" bestFit="1"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25.44140625" style="9" bestFit="1"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25.44140625" style="9" bestFit="1"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25.44140625" style="9" bestFit="1"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25.44140625" style="9" bestFit="1"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25.44140625" style="9" bestFit="1"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25.44140625" style="9" bestFit="1"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25.44140625" style="9" bestFit="1"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25.44140625" style="9" bestFit="1"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25.44140625" style="9" bestFit="1"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25.44140625" style="9" bestFit="1"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25.44140625" style="9" bestFit="1"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25.44140625" style="9" bestFit="1"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25.44140625" style="9" bestFit="1"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25.44140625" style="9" bestFit="1"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25.44140625" style="9" bestFit="1"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25.44140625" style="9" bestFit="1"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25.44140625" style="9" bestFit="1"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25.44140625" style="9" bestFit="1"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25.44140625" style="9" bestFit="1"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25.44140625" style="9" bestFit="1"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25.44140625" style="9" bestFit="1"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25.44140625" style="9" bestFit="1"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25.44140625" style="9" bestFit="1"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25.44140625" style="9" bestFit="1"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25.44140625" style="9" bestFit="1"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25.44140625" style="9" bestFit="1"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25.44140625" style="9" bestFit="1"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25.44140625" style="9" bestFit="1"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25.44140625" style="9" bestFit="1"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25.44140625" style="9" bestFit="1"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25.44140625" style="9" bestFit="1"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25.44140625" style="9" bestFit="1"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25.44140625" style="9" bestFit="1"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25.44140625" style="9" bestFit="1"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25.44140625" style="9" bestFit="1"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25.44140625" style="9" bestFit="1"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25.44140625" style="9" bestFit="1"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25.44140625" style="9" bestFit="1"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25.44140625" style="9" bestFit="1"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25.44140625" style="9" bestFit="1"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25.44140625" style="9" bestFit="1"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25.44140625" style="9" bestFit="1"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25.44140625" style="9" bestFit="1"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25.44140625" style="9" bestFit="1"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25.44140625" style="9" bestFit="1"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25.44140625" style="9" bestFit="1"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25.44140625" style="9" bestFit="1"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96" t="s">
        <v>125</v>
      </c>
      <c r="B1" s="97"/>
      <c r="C1" s="98"/>
      <c r="D1" s="99"/>
      <c r="E1" s="99"/>
      <c r="F1" s="100"/>
      <c r="G1" s="101"/>
      <c r="H1" s="97"/>
    </row>
    <row r="2" spans="1:18" ht="48.75" customHeight="1" x14ac:dyDescent="0.2">
      <c r="A2" s="510" t="s">
        <v>16</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98</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4.5" customHeight="1" x14ac:dyDescent="0.15">
      <c r="A6" s="515" t="s">
        <v>100</v>
      </c>
      <c r="B6" s="515"/>
      <c r="C6" s="515"/>
      <c r="D6" s="515"/>
      <c r="E6" s="515"/>
      <c r="F6" s="515"/>
      <c r="G6" s="515"/>
      <c r="I6" s="514" t="s">
        <v>127</v>
      </c>
      <c r="J6" s="514"/>
      <c r="K6" s="514"/>
      <c r="L6" s="514"/>
      <c r="M6" s="514"/>
      <c r="N6" s="514"/>
      <c r="R6" s="16"/>
    </row>
    <row r="7" spans="1:18" ht="16.5" customHeight="1" x14ac:dyDescent="0.2">
      <c r="A7" s="520" t="s">
        <v>52</v>
      </c>
      <c r="B7" s="26" t="s">
        <v>186</v>
      </c>
      <c r="C7" s="32" t="s">
        <v>26</v>
      </c>
      <c r="D7" s="36" t="s">
        <v>104</v>
      </c>
      <c r="E7" s="36"/>
      <c r="F7" s="43"/>
      <c r="G7" s="48" t="s">
        <v>22</v>
      </c>
      <c r="I7" s="10"/>
      <c r="J7" s="523"/>
      <c r="K7" s="103"/>
      <c r="L7" s="517" t="s">
        <v>44</v>
      </c>
      <c r="M7" s="518"/>
      <c r="N7" s="519"/>
    </row>
    <row r="8" spans="1:18" ht="16.5" customHeight="1" x14ac:dyDescent="0.2">
      <c r="A8" s="521"/>
      <c r="B8" s="23" t="s">
        <v>77</v>
      </c>
      <c r="D8" s="37" t="s">
        <v>8</v>
      </c>
      <c r="E8" s="37" t="s">
        <v>6</v>
      </c>
      <c r="F8" s="44">
        <f>IFERROR(ROUNDDOWN(F7/F5,1),)</f>
        <v>0</v>
      </c>
      <c r="G8" s="49" t="s">
        <v>17</v>
      </c>
      <c r="I8" s="53"/>
      <c r="J8" s="524"/>
      <c r="K8" s="86"/>
      <c r="L8" s="104" t="s">
        <v>128</v>
      </c>
      <c r="M8" s="86"/>
      <c r="N8" s="108" t="s">
        <v>87</v>
      </c>
    </row>
    <row r="9" spans="1:18" ht="16.5" customHeight="1" x14ac:dyDescent="0.2">
      <c r="A9" s="521"/>
      <c r="B9" s="24" t="s">
        <v>190</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26" t="s">
        <v>126</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28" t="s">
        <v>94</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26" t="s">
        <v>126</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28" t="s">
        <v>94</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26" t="s">
        <v>126</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28" t="s">
        <v>94</v>
      </c>
      <c r="C21" s="10" t="s">
        <v>26</v>
      </c>
      <c r="D21" s="37" t="s">
        <v>106</v>
      </c>
      <c r="E21" s="37"/>
      <c r="F21" s="43"/>
      <c r="G21" s="50" t="s">
        <v>22</v>
      </c>
      <c r="I21" s="54"/>
      <c r="J21" s="61"/>
      <c r="K21" s="61"/>
      <c r="L21" s="78"/>
      <c r="M21" s="61"/>
      <c r="N21" s="78"/>
      <c r="O21" s="54"/>
      <c r="P21" s="54"/>
      <c r="Q21" s="54"/>
      <c r="R21" s="54"/>
    </row>
    <row r="22" spans="1:18" ht="16.5" customHeight="1" x14ac:dyDescent="0.2">
      <c r="A22" s="522"/>
      <c r="B22" s="29"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20" t="s">
        <v>11</v>
      </c>
      <c r="B23" s="26" t="s">
        <v>126</v>
      </c>
      <c r="C23" s="32" t="s">
        <v>26</v>
      </c>
      <c r="D23" s="36" t="s">
        <v>85</v>
      </c>
      <c r="E23" s="36"/>
      <c r="F23" s="45"/>
      <c r="G23" s="48" t="s">
        <v>22</v>
      </c>
      <c r="I23" s="54"/>
      <c r="J23" s="9"/>
      <c r="K23" s="9"/>
      <c r="M23" s="9"/>
      <c r="O23" s="9"/>
      <c r="P23" s="9"/>
      <c r="Q23" s="9"/>
      <c r="R23" s="54"/>
    </row>
    <row r="24" spans="1:18" ht="16.5" customHeight="1" x14ac:dyDescent="0.2">
      <c r="A24" s="521"/>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28" t="s">
        <v>94</v>
      </c>
      <c r="C25" s="10" t="s">
        <v>26</v>
      </c>
      <c r="D25" s="37" t="s">
        <v>106</v>
      </c>
      <c r="E25" s="37"/>
      <c r="F25" s="43"/>
      <c r="G25" s="50" t="s">
        <v>22</v>
      </c>
      <c r="J25" s="10"/>
      <c r="K25" s="10"/>
      <c r="M25" s="10"/>
      <c r="O25" s="9"/>
      <c r="R25" s="54"/>
    </row>
    <row r="26" spans="1:18" ht="16.5" customHeight="1" x14ac:dyDescent="0.2">
      <c r="A26" s="522"/>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26" t="s">
        <v>126</v>
      </c>
      <c r="C27" s="32" t="s">
        <v>26</v>
      </c>
      <c r="D27" s="36" t="s">
        <v>85</v>
      </c>
      <c r="E27" s="36"/>
      <c r="F27" s="43"/>
      <c r="G27" s="48" t="s">
        <v>22</v>
      </c>
      <c r="I27" s="55" t="s">
        <v>63</v>
      </c>
      <c r="J27" s="44">
        <f>ROUNDDOWN(N24,1)</f>
        <v>0</v>
      </c>
      <c r="K27" s="15"/>
      <c r="L27" s="12" t="s">
        <v>17</v>
      </c>
      <c r="M27" s="15"/>
      <c r="O27" s="16"/>
      <c r="R27" s="54"/>
    </row>
    <row r="28" spans="1:18" ht="16.5" customHeight="1" x14ac:dyDescent="0.2">
      <c r="A28" s="521"/>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28" t="s">
        <v>94</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9" t="s">
        <v>77</v>
      </c>
      <c r="C30" s="33"/>
      <c r="D30" s="38" t="s">
        <v>97</v>
      </c>
      <c r="E30" s="37" t="s">
        <v>111</v>
      </c>
      <c r="F30" s="44">
        <f>IFERROR(ROUNDDOWN(F29/F5,1),)</f>
        <v>0</v>
      </c>
      <c r="G30" s="51" t="s">
        <v>17</v>
      </c>
      <c r="I30" s="54"/>
      <c r="J30" s="54"/>
      <c r="K30" s="54"/>
      <c r="L30" s="78"/>
      <c r="M30" s="54"/>
      <c r="N30" s="78"/>
      <c r="O30" s="54"/>
      <c r="P30" s="54"/>
      <c r="Q30" s="54"/>
      <c r="R30" s="54"/>
    </row>
    <row r="31" spans="1:18" ht="16.5" customHeight="1" x14ac:dyDescent="0.2">
      <c r="A31" s="520" t="s">
        <v>57</v>
      </c>
      <c r="B31" s="26" t="s">
        <v>126</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7"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28" t="s">
        <v>94</v>
      </c>
      <c r="C33" s="10" t="s">
        <v>26</v>
      </c>
      <c r="D33" s="37" t="s">
        <v>106</v>
      </c>
      <c r="E33" s="37"/>
      <c r="F33" s="43"/>
      <c r="G33" s="50" t="s">
        <v>22</v>
      </c>
      <c r="I33" s="54"/>
      <c r="J33" s="102"/>
      <c r="K33" s="102"/>
      <c r="L33" s="106"/>
      <c r="M33" s="87"/>
      <c r="N33" s="90"/>
      <c r="O33" s="109"/>
      <c r="P33" s="54"/>
      <c r="Q33" s="54"/>
      <c r="R33" s="54"/>
    </row>
    <row r="34" spans="1:18" ht="16.5" customHeight="1" x14ac:dyDescent="0.2">
      <c r="A34" s="522"/>
      <c r="B34" s="29" t="s">
        <v>77</v>
      </c>
      <c r="C34" s="33"/>
      <c r="D34" s="38" t="s">
        <v>97</v>
      </c>
      <c r="E34" s="37" t="s">
        <v>27</v>
      </c>
      <c r="F34" s="44">
        <f>IFERROR(ROUNDDOWN(F33/F5,1),)</f>
        <v>0</v>
      </c>
      <c r="G34" s="51" t="s">
        <v>17</v>
      </c>
      <c r="I34" s="54"/>
      <c r="J34" s="102"/>
      <c r="K34" s="102"/>
      <c r="L34" s="106"/>
      <c r="M34" s="87"/>
      <c r="N34" s="90"/>
      <c r="O34" s="109"/>
      <c r="P34" s="54"/>
      <c r="Q34" s="54"/>
      <c r="R34" s="54"/>
    </row>
    <row r="35" spans="1:18" ht="16.5" customHeight="1" x14ac:dyDescent="0.2">
      <c r="A35" s="520" t="s">
        <v>51</v>
      </c>
      <c r="B35" s="26" t="s">
        <v>126</v>
      </c>
      <c r="C35" s="32" t="s">
        <v>26</v>
      </c>
      <c r="D35" s="36" t="s">
        <v>85</v>
      </c>
      <c r="E35" s="36"/>
      <c r="F35" s="43"/>
      <c r="G35" s="48" t="s">
        <v>22</v>
      </c>
      <c r="I35" s="54"/>
      <c r="J35" s="66"/>
      <c r="K35" s="66"/>
      <c r="L35" s="84"/>
      <c r="M35" s="66"/>
      <c r="N35" s="90"/>
      <c r="O35" s="94"/>
      <c r="P35" s="54"/>
      <c r="Q35" s="54"/>
      <c r="R35" s="54"/>
    </row>
    <row r="36" spans="1:18" ht="16.5" customHeight="1" x14ac:dyDescent="0.2">
      <c r="A36" s="521"/>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28" t="s">
        <v>94</v>
      </c>
      <c r="C37" s="10" t="s">
        <v>26</v>
      </c>
      <c r="D37" s="37" t="s">
        <v>106</v>
      </c>
      <c r="E37" s="37"/>
      <c r="F37" s="43"/>
      <c r="G37" s="50" t="s">
        <v>22</v>
      </c>
      <c r="I37" s="54"/>
      <c r="J37" s="94"/>
      <c r="K37" s="94"/>
      <c r="L37" s="107"/>
      <c r="M37" s="94"/>
      <c r="N37" s="90"/>
      <c r="O37" s="109"/>
      <c r="P37" s="54"/>
      <c r="Q37" s="54"/>
      <c r="R37" s="54"/>
    </row>
    <row r="38" spans="1:18" ht="16.5" customHeight="1" x14ac:dyDescent="0.2">
      <c r="A38" s="522"/>
      <c r="B38" s="29" t="s">
        <v>77</v>
      </c>
      <c r="C38" s="33"/>
      <c r="D38" s="38" t="s">
        <v>97</v>
      </c>
      <c r="E38" s="37" t="s">
        <v>114</v>
      </c>
      <c r="F38" s="44">
        <f>IFERROR(ROUNDDOWN(F37/F5,1),)</f>
        <v>0</v>
      </c>
      <c r="G38" s="51" t="s">
        <v>17</v>
      </c>
      <c r="I38" s="54"/>
      <c r="J38" s="94"/>
      <c r="K38" s="94"/>
      <c r="L38" s="107"/>
      <c r="M38" s="94"/>
      <c r="N38" s="90"/>
      <c r="O38" s="109"/>
      <c r="P38" s="54"/>
      <c r="Q38" s="54"/>
      <c r="R38" s="54"/>
    </row>
    <row r="39" spans="1:18" ht="16.5" customHeight="1" x14ac:dyDescent="0.2">
      <c r="A39" s="520" t="s">
        <v>59</v>
      </c>
      <c r="B39" s="26" t="s">
        <v>126</v>
      </c>
      <c r="C39" s="32" t="s">
        <v>26</v>
      </c>
      <c r="D39" s="36" t="s">
        <v>85</v>
      </c>
      <c r="E39" s="36"/>
      <c r="F39" s="43"/>
      <c r="G39" s="48" t="s">
        <v>22</v>
      </c>
      <c r="I39" s="54"/>
      <c r="J39" s="67"/>
      <c r="K39" s="67"/>
      <c r="L39" s="85"/>
      <c r="M39" s="67"/>
      <c r="N39" s="85"/>
      <c r="O39" s="93"/>
      <c r="P39" s="54"/>
      <c r="Q39" s="54"/>
      <c r="R39" s="54"/>
    </row>
    <row r="40" spans="1:18" ht="16.5" customHeight="1" x14ac:dyDescent="0.2">
      <c r="A40" s="521"/>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28" t="s">
        <v>94</v>
      </c>
      <c r="C41" s="10" t="s">
        <v>26</v>
      </c>
      <c r="D41" s="37" t="s">
        <v>106</v>
      </c>
      <c r="E41" s="37"/>
      <c r="F41" s="43"/>
      <c r="G41" s="50" t="s">
        <v>22</v>
      </c>
      <c r="I41" s="54"/>
      <c r="J41" s="61"/>
      <c r="K41" s="61"/>
      <c r="L41" s="78"/>
      <c r="M41" s="61"/>
      <c r="N41" s="78"/>
      <c r="O41" s="54"/>
      <c r="P41" s="54"/>
      <c r="Q41" s="54"/>
      <c r="R41" s="54"/>
    </row>
    <row r="42" spans="1:18" ht="16.5" customHeight="1" x14ac:dyDescent="0.2">
      <c r="A42" s="522"/>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26" t="s">
        <v>126</v>
      </c>
      <c r="C43" s="32" t="s">
        <v>26</v>
      </c>
      <c r="D43" s="36" t="s">
        <v>85</v>
      </c>
      <c r="E43" s="36"/>
      <c r="F43" s="43"/>
      <c r="G43" s="48" t="s">
        <v>22</v>
      </c>
      <c r="I43" s="54"/>
      <c r="J43" s="61"/>
      <c r="K43" s="61"/>
      <c r="L43" s="78"/>
      <c r="M43" s="61"/>
      <c r="N43" s="78"/>
      <c r="O43" s="54"/>
      <c r="P43" s="54"/>
      <c r="Q43" s="54"/>
      <c r="R43" s="54"/>
    </row>
    <row r="44" spans="1:18" ht="16.5" customHeight="1" x14ac:dyDescent="0.2">
      <c r="A44" s="521"/>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28" t="s">
        <v>94</v>
      </c>
      <c r="C45" s="10" t="s">
        <v>26</v>
      </c>
      <c r="D45" s="37" t="s">
        <v>106</v>
      </c>
      <c r="E45" s="37"/>
      <c r="F45" s="43"/>
      <c r="G45" s="50" t="s">
        <v>22</v>
      </c>
      <c r="I45" s="54"/>
      <c r="J45" s="61"/>
      <c r="K45" s="61"/>
      <c r="L45" s="78"/>
      <c r="M45" s="61"/>
      <c r="N45" s="78"/>
      <c r="O45" s="54"/>
      <c r="P45" s="54"/>
      <c r="Q45" s="54"/>
      <c r="R45" s="54"/>
    </row>
    <row r="46" spans="1:18" ht="16.5" customHeight="1" x14ac:dyDescent="0.2">
      <c r="A46" s="522"/>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26" t="s">
        <v>126</v>
      </c>
      <c r="C47" s="32" t="s">
        <v>26</v>
      </c>
      <c r="D47" s="36" t="s">
        <v>85</v>
      </c>
      <c r="E47" s="36"/>
      <c r="F47" s="43"/>
      <c r="G47" s="48" t="s">
        <v>22</v>
      </c>
      <c r="I47" s="54"/>
      <c r="J47" s="61"/>
      <c r="K47" s="61"/>
      <c r="L47" s="78"/>
      <c r="M47" s="61"/>
      <c r="N47" s="78"/>
      <c r="O47" s="54"/>
      <c r="P47" s="54"/>
      <c r="Q47" s="54"/>
      <c r="R47" s="54"/>
    </row>
    <row r="48" spans="1:18" ht="16.5" customHeight="1" x14ac:dyDescent="0.2">
      <c r="A48" s="521"/>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28" t="s">
        <v>94</v>
      </c>
      <c r="C49" s="10" t="s">
        <v>26</v>
      </c>
      <c r="D49" s="37" t="s">
        <v>106</v>
      </c>
      <c r="E49" s="37"/>
      <c r="F49" s="43"/>
      <c r="G49" s="50" t="s">
        <v>22</v>
      </c>
      <c r="I49" s="54"/>
      <c r="J49" s="61"/>
      <c r="K49" s="61"/>
      <c r="L49" s="78"/>
      <c r="M49" s="61"/>
      <c r="N49" s="78"/>
      <c r="O49" s="54"/>
      <c r="P49" s="54"/>
      <c r="Q49" s="54"/>
      <c r="R49" s="54"/>
    </row>
    <row r="50" spans="1:18" ht="16.5" customHeight="1" x14ac:dyDescent="0.2">
      <c r="A50" s="522"/>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10" t="s">
        <v>84</v>
      </c>
      <c r="B1" s="111"/>
      <c r="C1" s="114"/>
      <c r="D1" s="115"/>
      <c r="E1" s="115"/>
      <c r="F1" s="116"/>
      <c r="G1" s="117"/>
    </row>
    <row r="2" spans="1:18" ht="50.25" customHeight="1" x14ac:dyDescent="0.2">
      <c r="A2" s="510" t="s">
        <v>75</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91</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4.5" customHeight="1" x14ac:dyDescent="0.15">
      <c r="A6" s="515" t="s">
        <v>100</v>
      </c>
      <c r="B6" s="515"/>
      <c r="C6" s="515"/>
      <c r="D6" s="515"/>
      <c r="E6" s="515"/>
      <c r="F6" s="515"/>
      <c r="G6" s="515"/>
      <c r="I6" s="514" t="s">
        <v>50</v>
      </c>
      <c r="J6" s="514"/>
      <c r="K6" s="514"/>
      <c r="L6" s="514"/>
      <c r="M6" s="514"/>
      <c r="N6" s="514"/>
      <c r="R6" s="16"/>
    </row>
    <row r="7" spans="1:18" ht="16.5" customHeight="1" x14ac:dyDescent="0.2">
      <c r="A7" s="520" t="s">
        <v>52</v>
      </c>
      <c r="B7" s="112" t="s">
        <v>185</v>
      </c>
      <c r="C7" s="32" t="s">
        <v>26</v>
      </c>
      <c r="D7" s="36" t="s">
        <v>104</v>
      </c>
      <c r="E7" s="36"/>
      <c r="F7" s="43"/>
      <c r="G7" s="48" t="s">
        <v>22</v>
      </c>
      <c r="I7" s="10"/>
      <c r="J7" s="523"/>
      <c r="K7" s="103"/>
      <c r="L7" s="517" t="s">
        <v>44</v>
      </c>
      <c r="M7" s="518"/>
      <c r="N7" s="519"/>
    </row>
    <row r="8" spans="1:18" ht="16.5" customHeight="1" x14ac:dyDescent="0.2">
      <c r="A8" s="521"/>
      <c r="B8" s="23" t="s">
        <v>77</v>
      </c>
      <c r="D8" s="37" t="s">
        <v>8</v>
      </c>
      <c r="E8" s="37" t="s">
        <v>6</v>
      </c>
      <c r="F8" s="44">
        <f>IFERROR(ROUNDDOWN(F7/F5,1),)</f>
        <v>0</v>
      </c>
      <c r="G8" s="49" t="s">
        <v>17</v>
      </c>
      <c r="I8" s="53"/>
      <c r="J8" s="524"/>
      <c r="K8" s="86"/>
      <c r="L8" s="104" t="s">
        <v>129</v>
      </c>
      <c r="M8" s="86"/>
      <c r="N8" s="88" t="s">
        <v>130</v>
      </c>
    </row>
    <row r="9" spans="1:18" ht="16.5" customHeight="1" x14ac:dyDescent="0.2">
      <c r="A9" s="521"/>
      <c r="B9" s="113" t="s">
        <v>189</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112" t="s">
        <v>185</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3"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113" t="s">
        <v>189</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5"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112" t="s">
        <v>185</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3"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113" t="s">
        <v>189</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5"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112" t="s">
        <v>185</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3"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113" t="s">
        <v>189</v>
      </c>
      <c r="C21" s="10" t="s">
        <v>26</v>
      </c>
      <c r="D21" s="37" t="s">
        <v>106</v>
      </c>
      <c r="E21" s="37"/>
      <c r="F21" s="43"/>
      <c r="G21" s="50" t="s">
        <v>22</v>
      </c>
      <c r="I21" s="54"/>
      <c r="J21" s="61"/>
      <c r="K21" s="61"/>
      <c r="L21" s="78"/>
      <c r="M21" s="61"/>
      <c r="N21" s="78"/>
      <c r="O21" s="54"/>
      <c r="P21" s="54"/>
      <c r="Q21" s="54"/>
      <c r="R21" s="54"/>
    </row>
    <row r="22" spans="1:18" ht="16.5" customHeight="1" x14ac:dyDescent="0.2">
      <c r="A22" s="522"/>
      <c r="B22" s="25"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20" t="s">
        <v>11</v>
      </c>
      <c r="B23" s="112" t="s">
        <v>185</v>
      </c>
      <c r="C23" s="32" t="s">
        <v>26</v>
      </c>
      <c r="D23" s="36" t="s">
        <v>85</v>
      </c>
      <c r="E23" s="36"/>
      <c r="F23" s="45"/>
      <c r="G23" s="48" t="s">
        <v>22</v>
      </c>
      <c r="I23" s="54"/>
      <c r="J23" s="9"/>
      <c r="K23" s="9"/>
      <c r="M23" s="9"/>
      <c r="O23" s="9"/>
      <c r="P23" s="9"/>
      <c r="Q23" s="9"/>
      <c r="R23" s="54"/>
    </row>
    <row r="24" spans="1:18" ht="16.5" customHeight="1" x14ac:dyDescent="0.2">
      <c r="A24" s="521"/>
      <c r="B24" s="23"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113" t="s">
        <v>189</v>
      </c>
      <c r="C25" s="10" t="s">
        <v>26</v>
      </c>
      <c r="D25" s="37" t="s">
        <v>106</v>
      </c>
      <c r="E25" s="37"/>
      <c r="F25" s="43"/>
      <c r="G25" s="50" t="s">
        <v>22</v>
      </c>
      <c r="J25" s="10"/>
      <c r="K25" s="10"/>
      <c r="M25" s="10"/>
      <c r="O25" s="9"/>
      <c r="R25" s="54"/>
    </row>
    <row r="26" spans="1:18" ht="16.5" customHeight="1" x14ac:dyDescent="0.2">
      <c r="A26" s="522"/>
      <c r="B26" s="25"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112" t="s">
        <v>185</v>
      </c>
      <c r="C27" s="32" t="s">
        <v>26</v>
      </c>
      <c r="D27" s="36" t="s">
        <v>85</v>
      </c>
      <c r="E27" s="36"/>
      <c r="F27" s="43"/>
      <c r="G27" s="48" t="s">
        <v>22</v>
      </c>
      <c r="I27" s="55" t="s">
        <v>63</v>
      </c>
      <c r="J27" s="63">
        <f>ROUNDDOWN(N24,1)</f>
        <v>0</v>
      </c>
      <c r="K27" s="15"/>
      <c r="L27" s="12" t="s">
        <v>17</v>
      </c>
      <c r="M27" s="15"/>
      <c r="O27" s="16"/>
      <c r="R27" s="54"/>
    </row>
    <row r="28" spans="1:18" ht="16.5" customHeight="1" x14ac:dyDescent="0.2">
      <c r="A28" s="521"/>
      <c r="B28" s="23"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113" t="s">
        <v>189</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5"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20" t="s">
        <v>57</v>
      </c>
      <c r="B31" s="112" t="s">
        <v>185</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3"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113" t="s">
        <v>189</v>
      </c>
      <c r="C33" s="10" t="s">
        <v>26</v>
      </c>
      <c r="D33" s="37" t="s">
        <v>106</v>
      </c>
      <c r="E33" s="37"/>
      <c r="F33" s="43"/>
      <c r="G33" s="50" t="s">
        <v>22</v>
      </c>
      <c r="I33" s="54"/>
      <c r="J33" s="65"/>
      <c r="K33" s="65"/>
      <c r="L33" s="83"/>
      <c r="M33" s="87"/>
      <c r="N33" s="84"/>
      <c r="O33" s="93"/>
      <c r="P33" s="54"/>
      <c r="Q33" s="54"/>
      <c r="R33" s="54"/>
    </row>
    <row r="34" spans="1:18" ht="16.5" customHeight="1" x14ac:dyDescent="0.2">
      <c r="A34" s="522"/>
      <c r="B34" s="25"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20" t="s">
        <v>51</v>
      </c>
      <c r="B35" s="112" t="s">
        <v>185</v>
      </c>
      <c r="C35" s="32" t="s">
        <v>26</v>
      </c>
      <c r="D35" s="36" t="s">
        <v>85</v>
      </c>
      <c r="E35" s="36"/>
      <c r="F35" s="43"/>
      <c r="G35" s="48" t="s">
        <v>22</v>
      </c>
      <c r="I35" s="54"/>
      <c r="J35" s="66"/>
      <c r="K35" s="66"/>
      <c r="L35" s="84"/>
      <c r="M35" s="66"/>
      <c r="N35" s="90"/>
      <c r="O35" s="94"/>
      <c r="P35" s="54"/>
      <c r="Q35" s="54"/>
      <c r="R35" s="54"/>
    </row>
    <row r="36" spans="1:18" ht="16.5" customHeight="1" x14ac:dyDescent="0.2">
      <c r="A36" s="521"/>
      <c r="B36" s="23"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113" t="s">
        <v>189</v>
      </c>
      <c r="C37" s="10" t="s">
        <v>26</v>
      </c>
      <c r="D37" s="37" t="s">
        <v>106</v>
      </c>
      <c r="E37" s="37"/>
      <c r="F37" s="43"/>
      <c r="G37" s="50" t="s">
        <v>22</v>
      </c>
      <c r="I37" s="54"/>
      <c r="J37" s="65"/>
      <c r="K37" s="65"/>
      <c r="L37" s="83"/>
      <c r="M37" s="87"/>
      <c r="N37" s="84"/>
      <c r="O37" s="93"/>
      <c r="P37" s="54"/>
      <c r="Q37" s="54"/>
      <c r="R37" s="54"/>
    </row>
    <row r="38" spans="1:18" ht="16.5" customHeight="1" x14ac:dyDescent="0.2">
      <c r="A38" s="522"/>
      <c r="B38" s="25"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20" t="s">
        <v>59</v>
      </c>
      <c r="B39" s="112" t="s">
        <v>185</v>
      </c>
      <c r="C39" s="32" t="s">
        <v>26</v>
      </c>
      <c r="D39" s="36" t="s">
        <v>85</v>
      </c>
      <c r="E39" s="36"/>
      <c r="F39" s="43"/>
      <c r="G39" s="48" t="s">
        <v>22</v>
      </c>
      <c r="I39" s="54"/>
      <c r="J39" s="67"/>
      <c r="K39" s="67"/>
      <c r="L39" s="85"/>
      <c r="M39" s="67"/>
      <c r="N39" s="85"/>
      <c r="O39" s="93"/>
      <c r="P39" s="54"/>
      <c r="Q39" s="54"/>
      <c r="R39" s="54"/>
    </row>
    <row r="40" spans="1:18" ht="16.5" customHeight="1" x14ac:dyDescent="0.2">
      <c r="A40" s="521"/>
      <c r="B40" s="23"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113" t="s">
        <v>189</v>
      </c>
      <c r="C41" s="10" t="s">
        <v>26</v>
      </c>
      <c r="D41" s="37" t="s">
        <v>106</v>
      </c>
      <c r="E41" s="37"/>
      <c r="F41" s="43"/>
      <c r="G41" s="50" t="s">
        <v>22</v>
      </c>
      <c r="I41" s="54"/>
      <c r="J41" s="61"/>
      <c r="K41" s="61"/>
      <c r="L41" s="78"/>
      <c r="M41" s="61"/>
      <c r="N41" s="78"/>
      <c r="O41" s="54"/>
      <c r="P41" s="54"/>
      <c r="Q41" s="54"/>
      <c r="R41" s="54"/>
    </row>
    <row r="42" spans="1:18" ht="16.5" customHeight="1" x14ac:dyDescent="0.2">
      <c r="A42" s="522"/>
      <c r="B42" s="25"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112" t="s">
        <v>185</v>
      </c>
      <c r="C43" s="32" t="s">
        <v>26</v>
      </c>
      <c r="D43" s="36" t="s">
        <v>85</v>
      </c>
      <c r="E43" s="36"/>
      <c r="F43" s="43"/>
      <c r="G43" s="48" t="s">
        <v>22</v>
      </c>
      <c r="I43" s="54"/>
      <c r="J43" s="61"/>
      <c r="K43" s="61"/>
      <c r="L43" s="78"/>
      <c r="M43" s="61"/>
      <c r="N43" s="78"/>
      <c r="O43" s="54"/>
      <c r="P43" s="54"/>
      <c r="Q43" s="54"/>
      <c r="R43" s="54"/>
    </row>
    <row r="44" spans="1:18" ht="16.5" customHeight="1" x14ac:dyDescent="0.2">
      <c r="A44" s="521"/>
      <c r="B44" s="23"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113" t="s">
        <v>189</v>
      </c>
      <c r="C45" s="10" t="s">
        <v>26</v>
      </c>
      <c r="D45" s="37" t="s">
        <v>106</v>
      </c>
      <c r="E45" s="37"/>
      <c r="F45" s="43"/>
      <c r="G45" s="50" t="s">
        <v>22</v>
      </c>
      <c r="I45" s="54"/>
      <c r="J45" s="61"/>
      <c r="K45" s="61"/>
      <c r="L45" s="78"/>
      <c r="M45" s="61"/>
      <c r="N45" s="78"/>
      <c r="O45" s="54"/>
      <c r="P45" s="54"/>
      <c r="Q45" s="54"/>
      <c r="R45" s="54"/>
    </row>
    <row r="46" spans="1:18" ht="16.5" customHeight="1" x14ac:dyDescent="0.2">
      <c r="A46" s="522"/>
      <c r="B46" s="25"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112" t="s">
        <v>185</v>
      </c>
      <c r="C47" s="32" t="s">
        <v>26</v>
      </c>
      <c r="D47" s="36" t="s">
        <v>85</v>
      </c>
      <c r="E47" s="36"/>
      <c r="F47" s="43"/>
      <c r="G47" s="48" t="s">
        <v>22</v>
      </c>
      <c r="I47" s="54"/>
      <c r="J47" s="61"/>
      <c r="K47" s="61"/>
      <c r="L47" s="78"/>
      <c r="M47" s="61"/>
      <c r="N47" s="78"/>
      <c r="O47" s="54"/>
      <c r="P47" s="54"/>
      <c r="Q47" s="54"/>
      <c r="R47" s="54"/>
    </row>
    <row r="48" spans="1:18" ht="16.5" customHeight="1" x14ac:dyDescent="0.2">
      <c r="A48" s="521"/>
      <c r="B48" s="23"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113" t="s">
        <v>189</v>
      </c>
      <c r="C49" s="10" t="s">
        <v>26</v>
      </c>
      <c r="D49" s="37" t="s">
        <v>106</v>
      </c>
      <c r="E49" s="37"/>
      <c r="F49" s="43"/>
      <c r="G49" s="50" t="s">
        <v>22</v>
      </c>
      <c r="I49" s="54"/>
      <c r="J49" s="61"/>
      <c r="K49" s="61"/>
      <c r="L49" s="78"/>
      <c r="M49" s="61"/>
      <c r="N49" s="78"/>
      <c r="O49" s="54"/>
      <c r="P49" s="54"/>
      <c r="Q49" s="54"/>
      <c r="R49" s="54"/>
    </row>
    <row r="50" spans="1:18" ht="16.5" customHeight="1" x14ac:dyDescent="0.2">
      <c r="A50" s="522"/>
      <c r="B50" s="25"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2" x14ac:dyDescent="0.2"/>
  <cols>
    <col min="1" max="34" width="3.77734375" style="118" customWidth="1"/>
    <col min="35" max="35" width="41.77734375" style="118" bestFit="1" customWidth="1"/>
    <col min="36" max="36" width="13.21875" style="118" customWidth="1"/>
    <col min="37" max="37" width="14.77734375" style="118" customWidth="1"/>
    <col min="38" max="38" width="9" style="118" customWidth="1"/>
    <col min="39" max="16384" width="9" style="118"/>
  </cols>
  <sheetData>
    <row r="1" spans="1:36" x14ac:dyDescent="0.2">
      <c r="A1" s="119" t="s">
        <v>241</v>
      </c>
      <c r="B1" s="119"/>
      <c r="C1" s="119"/>
    </row>
    <row r="2" spans="1:36" ht="18.600000000000001" x14ac:dyDescent="0.2">
      <c r="A2" s="525" t="s">
        <v>14</v>
      </c>
      <c r="B2" s="525"/>
      <c r="C2" s="525"/>
      <c r="D2" s="525"/>
      <c r="E2" s="525"/>
      <c r="F2" s="525"/>
      <c r="G2" s="525"/>
      <c r="H2" s="525"/>
      <c r="I2" s="525"/>
      <c r="J2" s="525"/>
      <c r="K2" s="525"/>
      <c r="L2" s="525"/>
      <c r="M2" s="525"/>
      <c r="N2" s="525"/>
      <c r="O2" s="525"/>
      <c r="P2" s="525"/>
      <c r="Q2" s="525"/>
      <c r="R2" s="525"/>
      <c r="S2" s="525"/>
      <c r="T2" s="525"/>
      <c r="U2" s="525"/>
      <c r="V2" s="525"/>
      <c r="W2" s="525"/>
      <c r="X2" s="525"/>
      <c r="Y2" s="525"/>
      <c r="Z2" s="525"/>
      <c r="AA2" s="525"/>
      <c r="AB2" s="525"/>
      <c r="AC2" s="525"/>
      <c r="AD2" s="525"/>
      <c r="AE2" s="525"/>
      <c r="AF2" s="525"/>
      <c r="AG2" s="525"/>
    </row>
    <row r="3" spans="1:36" ht="22.05" customHeight="1" x14ac:dyDescent="0.2">
      <c r="AI3" s="118" t="s">
        <v>67</v>
      </c>
      <c r="AJ3" s="131" t="str">
        <f>IF(G12="","",VLOOKUP(G12,AI4:AJ8,2,FALSE))</f>
        <v/>
      </c>
    </row>
    <row r="4" spans="1:36" ht="26.25" customHeight="1" x14ac:dyDescent="0.2">
      <c r="B4" s="582" t="s">
        <v>138</v>
      </c>
      <c r="C4" s="583"/>
      <c r="D4" s="583"/>
      <c r="E4" s="583"/>
      <c r="F4" s="583"/>
      <c r="G4" s="583"/>
      <c r="H4" s="583"/>
      <c r="I4" s="583"/>
      <c r="J4" s="583"/>
      <c r="K4" s="583"/>
      <c r="L4" s="583"/>
      <c r="M4" s="583"/>
      <c r="N4" s="583"/>
      <c r="O4" s="583"/>
      <c r="P4" s="583"/>
      <c r="Q4" s="583"/>
      <c r="R4" s="583"/>
      <c r="S4" s="583"/>
      <c r="T4" s="583"/>
      <c r="U4" s="583"/>
      <c r="V4" s="583"/>
      <c r="W4" s="583"/>
      <c r="X4" s="583"/>
      <c r="Y4" s="583"/>
      <c r="Z4" s="583"/>
      <c r="AA4" s="583"/>
      <c r="AB4" s="583"/>
      <c r="AC4" s="583"/>
      <c r="AD4" s="583"/>
      <c r="AE4" s="583"/>
      <c r="AF4" s="584"/>
      <c r="AI4" s="118" t="s">
        <v>134</v>
      </c>
      <c r="AJ4" s="133">
        <v>1</v>
      </c>
    </row>
    <row r="5" spans="1:36" ht="26.25" customHeight="1" x14ac:dyDescent="0.2">
      <c r="B5" s="585"/>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587"/>
      <c r="AI5" s="118" t="s">
        <v>161</v>
      </c>
      <c r="AJ5" s="133">
        <v>2</v>
      </c>
    </row>
    <row r="6" spans="1:36" ht="26.25" customHeight="1" x14ac:dyDescent="0.2">
      <c r="B6" s="588"/>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587"/>
      <c r="AI6" s="118" t="s">
        <v>162</v>
      </c>
      <c r="AJ6" s="133">
        <v>3</v>
      </c>
    </row>
    <row r="7" spans="1:36" ht="26.25" customHeight="1" x14ac:dyDescent="0.2">
      <c r="B7" s="589"/>
      <c r="C7" s="590"/>
      <c r="D7" s="590"/>
      <c r="E7" s="590"/>
      <c r="F7" s="590"/>
      <c r="G7" s="590"/>
      <c r="H7" s="590"/>
      <c r="I7" s="590"/>
      <c r="J7" s="590"/>
      <c r="K7" s="590"/>
      <c r="L7" s="590"/>
      <c r="M7" s="590"/>
      <c r="N7" s="590"/>
      <c r="O7" s="590"/>
      <c r="P7" s="590"/>
      <c r="Q7" s="590"/>
      <c r="R7" s="590"/>
      <c r="S7" s="590"/>
      <c r="T7" s="590"/>
      <c r="U7" s="590"/>
      <c r="V7" s="590"/>
      <c r="W7" s="590"/>
      <c r="X7" s="590"/>
      <c r="Y7" s="590"/>
      <c r="Z7" s="590"/>
      <c r="AA7" s="590"/>
      <c r="AB7" s="590"/>
      <c r="AC7" s="590"/>
      <c r="AD7" s="590"/>
      <c r="AE7" s="590"/>
      <c r="AF7" s="591"/>
      <c r="AI7" s="118" t="s">
        <v>163</v>
      </c>
      <c r="AJ7" s="133">
        <v>4</v>
      </c>
    </row>
    <row r="8" spans="1:36" ht="22.05" customHeight="1" x14ac:dyDescent="0.2">
      <c r="AI8" s="118" t="s">
        <v>92</v>
      </c>
      <c r="AJ8" s="133">
        <v>5</v>
      </c>
    </row>
    <row r="9" spans="1:36" ht="22.05" customHeight="1" x14ac:dyDescent="0.2">
      <c r="B9" s="120" t="s">
        <v>82</v>
      </c>
      <c r="AI9" s="127" t="s">
        <v>40</v>
      </c>
      <c r="AJ9" s="132" t="str">
        <f>IF(AND(COUNTIF(V12,"*")=1,OR(AJ3=1,AJ3=2,)),VLOOKUP(V12,AI10:AJ12,2,FALSE),"")</f>
        <v/>
      </c>
    </row>
    <row r="10" spans="1:36" ht="22.05" customHeight="1" x14ac:dyDescent="0.2">
      <c r="B10" s="526" t="s">
        <v>3</v>
      </c>
      <c r="C10" s="526"/>
      <c r="D10" s="526"/>
      <c r="E10" s="526"/>
      <c r="F10" s="526"/>
      <c r="G10" s="527"/>
      <c r="H10" s="527"/>
      <c r="I10" s="527"/>
      <c r="J10" s="527"/>
      <c r="K10" s="526" t="s">
        <v>152</v>
      </c>
      <c r="L10" s="526"/>
      <c r="M10" s="526"/>
      <c r="N10" s="526"/>
      <c r="O10" s="528"/>
      <c r="P10" s="528"/>
      <c r="Q10" s="528"/>
      <c r="R10" s="528"/>
      <c r="S10" s="528"/>
      <c r="T10" s="528"/>
      <c r="U10" s="528"/>
      <c r="V10" s="528"/>
      <c r="W10" s="528"/>
      <c r="X10" s="528"/>
      <c r="Y10" s="529"/>
      <c r="Z10" s="529"/>
      <c r="AA10" s="529"/>
      <c r="AB10" s="529"/>
      <c r="AI10" s="127" t="s">
        <v>164</v>
      </c>
      <c r="AJ10" s="133">
        <v>6</v>
      </c>
    </row>
    <row r="11" spans="1:36" ht="22.05" customHeight="1" x14ac:dyDescent="0.2">
      <c r="B11" s="530" t="s">
        <v>131</v>
      </c>
      <c r="C11" s="531"/>
      <c r="D11" s="531"/>
      <c r="E11" s="531"/>
      <c r="F11" s="532"/>
      <c r="G11" s="533"/>
      <c r="H11" s="534"/>
      <c r="I11" s="534"/>
      <c r="J11" s="535"/>
      <c r="K11" s="530" t="s">
        <v>154</v>
      </c>
      <c r="L11" s="531"/>
      <c r="M11" s="531"/>
      <c r="N11" s="532"/>
      <c r="O11" s="533"/>
      <c r="P11" s="534"/>
      <c r="Q11" s="534"/>
      <c r="R11" s="534"/>
      <c r="S11" s="534"/>
      <c r="T11" s="535"/>
      <c r="U11" s="530" t="s">
        <v>60</v>
      </c>
      <c r="V11" s="531"/>
      <c r="W11" s="531"/>
      <c r="X11" s="532"/>
      <c r="Y11" s="533"/>
      <c r="Z11" s="534"/>
      <c r="AA11" s="534"/>
      <c r="AB11" s="534"/>
      <c r="AC11" s="534"/>
      <c r="AD11" s="534"/>
      <c r="AE11" s="534"/>
      <c r="AF11" s="535"/>
      <c r="AI11" s="127" t="s">
        <v>78</v>
      </c>
      <c r="AJ11" s="133">
        <v>7</v>
      </c>
    </row>
    <row r="12" spans="1:36" ht="22.05" customHeight="1" x14ac:dyDescent="0.2">
      <c r="B12" s="526" t="s">
        <v>140</v>
      </c>
      <c r="C12" s="526"/>
      <c r="D12" s="526"/>
      <c r="E12" s="526"/>
      <c r="F12" s="526"/>
      <c r="G12" s="536"/>
      <c r="H12" s="537"/>
      <c r="I12" s="537"/>
      <c r="J12" s="537"/>
      <c r="K12" s="537"/>
      <c r="L12" s="537"/>
      <c r="M12" s="537"/>
      <c r="N12" s="537"/>
      <c r="O12" s="537"/>
      <c r="P12" s="537"/>
      <c r="Q12" s="538"/>
      <c r="R12" s="530" t="s">
        <v>159</v>
      </c>
      <c r="S12" s="531"/>
      <c r="T12" s="531"/>
      <c r="U12" s="532"/>
      <c r="V12" s="536"/>
      <c r="W12" s="537"/>
      <c r="X12" s="537"/>
      <c r="Y12" s="537"/>
      <c r="Z12" s="537"/>
      <c r="AA12" s="537"/>
      <c r="AB12" s="538"/>
      <c r="AI12" s="127" t="s">
        <v>166</v>
      </c>
      <c r="AJ12" s="133">
        <v>8</v>
      </c>
    </row>
    <row r="13" spans="1:36" ht="17.25" customHeight="1" x14ac:dyDescent="0.2">
      <c r="B13" s="592" t="s">
        <v>141</v>
      </c>
      <c r="C13" s="592"/>
      <c r="D13" s="592"/>
      <c r="E13" s="592"/>
      <c r="F13" s="592"/>
      <c r="G13" s="592"/>
      <c r="H13" s="592"/>
      <c r="I13" s="592"/>
      <c r="J13" s="592"/>
      <c r="K13" s="592"/>
      <c r="L13" s="592"/>
      <c r="M13" s="592"/>
      <c r="N13" s="592"/>
      <c r="O13" s="592"/>
      <c r="P13" s="592"/>
      <c r="Q13" s="592"/>
      <c r="R13" s="592"/>
      <c r="S13" s="592"/>
      <c r="T13" s="592"/>
      <c r="U13" s="592"/>
      <c r="V13" s="592"/>
      <c r="W13" s="592"/>
      <c r="X13" s="592"/>
      <c r="Y13" s="592"/>
      <c r="Z13" s="592"/>
      <c r="AA13" s="592"/>
      <c r="AB13" s="592"/>
      <c r="AC13" s="592"/>
      <c r="AD13" s="592"/>
      <c r="AE13" s="592"/>
      <c r="AF13" s="592"/>
      <c r="AJ13" s="133"/>
    </row>
    <row r="14" spans="1:36" ht="17.25" customHeight="1" x14ac:dyDescent="0.2">
      <c r="B14" s="592"/>
      <c r="C14" s="592"/>
      <c r="D14" s="592"/>
      <c r="E14" s="592"/>
      <c r="F14" s="592"/>
      <c r="G14" s="592"/>
      <c r="H14" s="592"/>
      <c r="I14" s="592"/>
      <c r="J14" s="592"/>
      <c r="K14" s="592"/>
      <c r="L14" s="592"/>
      <c r="M14" s="592"/>
      <c r="N14" s="592"/>
      <c r="O14" s="592"/>
      <c r="P14" s="592"/>
      <c r="Q14" s="592"/>
      <c r="R14" s="592"/>
      <c r="S14" s="592"/>
      <c r="T14" s="592"/>
      <c r="U14" s="592"/>
      <c r="V14" s="592"/>
      <c r="W14" s="592"/>
      <c r="X14" s="592"/>
      <c r="Y14" s="592"/>
      <c r="Z14" s="592"/>
      <c r="AA14" s="592"/>
      <c r="AB14" s="592"/>
      <c r="AC14" s="592"/>
      <c r="AD14" s="592"/>
      <c r="AE14" s="592"/>
      <c r="AF14" s="592"/>
      <c r="AI14" s="127"/>
    </row>
    <row r="15" spans="1:36" ht="18" customHeight="1" x14ac:dyDescent="0.2">
      <c r="AI15" s="127"/>
    </row>
    <row r="16" spans="1:36" ht="22.05" customHeight="1" x14ac:dyDescent="0.2">
      <c r="B16" s="120" t="s">
        <v>72</v>
      </c>
      <c r="AI16" s="127" t="s">
        <v>139</v>
      </c>
    </row>
    <row r="17" spans="2:37" ht="22.05" customHeight="1" x14ac:dyDescent="0.15">
      <c r="B17" s="539" t="s">
        <v>142</v>
      </c>
      <c r="C17" s="540"/>
      <c r="D17" s="540"/>
      <c r="E17" s="540"/>
      <c r="F17" s="540"/>
      <c r="G17" s="540"/>
      <c r="H17" s="540"/>
      <c r="I17" s="540"/>
      <c r="J17" s="540"/>
      <c r="K17" s="541"/>
      <c r="L17" s="530" t="s">
        <v>34</v>
      </c>
      <c r="M17" s="531"/>
      <c r="N17" s="534"/>
      <c r="O17" s="534"/>
      <c r="P17" s="123" t="s">
        <v>158</v>
      </c>
      <c r="Q17" s="534"/>
      <c r="R17" s="534"/>
      <c r="S17" s="124" t="s">
        <v>101</v>
      </c>
      <c r="T17" s="126"/>
      <c r="U17" s="126"/>
      <c r="AD17" s="126"/>
      <c r="AE17" s="126"/>
      <c r="AI17" s="128" t="str">
        <f>L17&amp;N17&amp;P17&amp;Q17&amp;S17&amp;"１日"</f>
        <v>令和年月１日</v>
      </c>
      <c r="AJ17" s="134"/>
      <c r="AK17" s="134"/>
    </row>
    <row r="18" spans="2:37" ht="22.05" customHeight="1" x14ac:dyDescent="0.2">
      <c r="B18" s="539" t="s">
        <v>36</v>
      </c>
      <c r="C18" s="540"/>
      <c r="D18" s="540"/>
      <c r="E18" s="540"/>
      <c r="F18" s="540"/>
      <c r="G18" s="540"/>
      <c r="H18" s="540"/>
      <c r="I18" s="540"/>
      <c r="J18" s="540"/>
      <c r="K18" s="540"/>
      <c r="L18" s="540"/>
      <c r="M18" s="540"/>
      <c r="N18" s="540"/>
      <c r="O18" s="541"/>
      <c r="P18" s="542"/>
      <c r="Q18" s="543"/>
      <c r="R18" s="543"/>
      <c r="S18" s="125" t="s">
        <v>9</v>
      </c>
      <c r="AI18" s="127" t="s">
        <v>41</v>
      </c>
      <c r="AJ18" s="135" t="s">
        <v>65</v>
      </c>
    </row>
    <row r="19" spans="2:37" ht="22.05" customHeight="1" x14ac:dyDescent="0.2">
      <c r="B19" s="544" t="s">
        <v>53</v>
      </c>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5"/>
      <c r="AA19" s="546"/>
      <c r="AB19" s="546"/>
      <c r="AC19" s="121" t="s">
        <v>9</v>
      </c>
      <c r="AI19" s="129" t="e">
        <f>(Z19-P18)/Z19</f>
        <v>#DIV/0!</v>
      </c>
      <c r="AJ19" s="136" t="e">
        <f>AI19</f>
        <v>#DIV/0!</v>
      </c>
    </row>
    <row r="20" spans="2:37" ht="22.05" customHeight="1" x14ac:dyDescent="0.15">
      <c r="B20" s="547" t="s">
        <v>143</v>
      </c>
      <c r="C20" s="548"/>
      <c r="D20" s="548"/>
      <c r="E20" s="548"/>
      <c r="F20" s="548"/>
      <c r="G20" s="548"/>
      <c r="H20" s="549" t="str">
        <f>IF(P18="","",IF(AND(H21="否",ROUND(AI19,4)&gt;=0.05),"可","否"))</f>
        <v/>
      </c>
      <c r="I20" s="550"/>
      <c r="J20" s="551"/>
      <c r="N20" s="122"/>
      <c r="O20" s="122"/>
      <c r="P20" s="122"/>
      <c r="Q20" s="122"/>
      <c r="R20" s="122"/>
      <c r="S20" s="122"/>
      <c r="T20" s="122"/>
      <c r="U20" s="122"/>
      <c r="V20" s="122"/>
      <c r="W20" s="122"/>
      <c r="X20" s="122"/>
      <c r="Y20" s="122"/>
      <c r="Z20" s="122"/>
      <c r="AA20" s="122"/>
      <c r="AB20" s="122"/>
      <c r="AC20" s="122"/>
      <c r="AD20" s="122"/>
      <c r="AE20" s="122"/>
      <c r="AF20" s="122"/>
      <c r="AI20" s="130" t="s">
        <v>167</v>
      </c>
      <c r="AJ20" s="137" t="s">
        <v>4</v>
      </c>
    </row>
    <row r="21" spans="2:37" ht="22.05" customHeight="1" x14ac:dyDescent="0.15">
      <c r="B21" s="539" t="s">
        <v>66</v>
      </c>
      <c r="C21" s="540"/>
      <c r="D21" s="540"/>
      <c r="E21" s="540"/>
      <c r="F21" s="540"/>
      <c r="G21" s="540"/>
      <c r="H21" s="552" t="str">
        <f>IF(N17="","",IF(AND(AI21="可",AJ21="可"),"可","否"))</f>
        <v/>
      </c>
      <c r="I21" s="553"/>
      <c r="J21" s="554"/>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580" t="s">
        <v>93</v>
      </c>
      <c r="C22" s="581"/>
      <c r="D22" s="581"/>
      <c r="E22" s="581"/>
      <c r="F22" s="581"/>
      <c r="G22" s="581"/>
      <c r="H22" s="581"/>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row>
    <row r="23" spans="2:37" ht="27" customHeight="1" x14ac:dyDescent="0.2">
      <c r="B23" s="580"/>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row>
    <row r="24" spans="2:37" ht="27" customHeight="1" x14ac:dyDescent="0.2">
      <c r="B24" s="580"/>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row>
    <row r="25" spans="2:37" ht="27" customHeight="1" x14ac:dyDescent="0.2">
      <c r="B25" s="580"/>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row>
    <row r="26" spans="2:37" ht="27" customHeight="1" x14ac:dyDescent="0.2">
      <c r="B26" s="580"/>
      <c r="C26" s="581"/>
      <c r="D26" s="581"/>
      <c r="E26" s="581"/>
      <c r="F26" s="581"/>
      <c r="G26" s="581"/>
      <c r="H26" s="581"/>
      <c r="I26" s="581"/>
      <c r="J26" s="581"/>
      <c r="K26" s="581"/>
      <c r="L26" s="581"/>
      <c r="M26" s="581"/>
      <c r="N26" s="581"/>
      <c r="O26" s="581"/>
      <c r="P26" s="581"/>
      <c r="Q26" s="581"/>
      <c r="R26" s="581"/>
      <c r="S26" s="581"/>
      <c r="T26" s="581"/>
      <c r="U26" s="581"/>
      <c r="V26" s="581"/>
      <c r="W26" s="581"/>
      <c r="X26" s="581"/>
      <c r="Y26" s="581"/>
      <c r="Z26" s="581"/>
      <c r="AA26" s="581"/>
      <c r="AB26" s="581"/>
      <c r="AC26" s="581"/>
      <c r="AD26" s="581"/>
      <c r="AE26" s="581"/>
      <c r="AF26" s="581"/>
    </row>
    <row r="27" spans="2:37" ht="27" customHeight="1" x14ac:dyDescent="0.2">
      <c r="B27" s="580"/>
      <c r="C27" s="581"/>
      <c r="D27" s="581"/>
      <c r="E27" s="581"/>
      <c r="F27" s="581"/>
      <c r="G27" s="581"/>
      <c r="H27" s="581"/>
      <c r="I27" s="581"/>
      <c r="J27" s="581"/>
      <c r="K27" s="581"/>
      <c r="L27" s="581"/>
      <c r="M27" s="581"/>
      <c r="N27" s="581"/>
      <c r="O27" s="581"/>
      <c r="P27" s="581"/>
      <c r="Q27" s="581"/>
      <c r="R27" s="581"/>
      <c r="S27" s="581"/>
      <c r="T27" s="581"/>
      <c r="U27" s="581"/>
      <c r="V27" s="581"/>
      <c r="W27" s="581"/>
      <c r="X27" s="581"/>
      <c r="Y27" s="581"/>
      <c r="Z27" s="581"/>
      <c r="AA27" s="581"/>
      <c r="AB27" s="581"/>
      <c r="AC27" s="581"/>
      <c r="AD27" s="581"/>
      <c r="AE27" s="581"/>
      <c r="AF27" s="581"/>
    </row>
    <row r="28" spans="2:37" ht="27" customHeight="1" x14ac:dyDescent="0.2">
      <c r="B28" s="580"/>
      <c r="C28" s="581"/>
      <c r="D28" s="581"/>
      <c r="E28" s="581"/>
      <c r="F28" s="581"/>
      <c r="G28" s="581"/>
      <c r="H28" s="581"/>
      <c r="I28" s="581"/>
      <c r="J28" s="581"/>
      <c r="K28" s="581"/>
      <c r="L28" s="581"/>
      <c r="M28" s="581"/>
      <c r="N28" s="581"/>
      <c r="O28" s="581"/>
      <c r="P28" s="581"/>
      <c r="Q28" s="581"/>
      <c r="R28" s="581"/>
      <c r="S28" s="581"/>
      <c r="T28" s="581"/>
      <c r="U28" s="581"/>
      <c r="V28" s="581"/>
      <c r="W28" s="581"/>
      <c r="X28" s="581"/>
      <c r="Y28" s="581"/>
      <c r="Z28" s="581"/>
      <c r="AA28" s="581"/>
      <c r="AB28" s="581"/>
      <c r="AC28" s="581"/>
      <c r="AD28" s="581"/>
      <c r="AE28" s="581"/>
      <c r="AF28" s="581"/>
    </row>
    <row r="29" spans="2:37" ht="27" customHeight="1" x14ac:dyDescent="0.2">
      <c r="B29" s="581"/>
      <c r="C29" s="581"/>
      <c r="D29" s="581"/>
      <c r="E29" s="581"/>
      <c r="F29" s="581"/>
      <c r="G29" s="581"/>
      <c r="H29" s="581"/>
      <c r="I29" s="581"/>
      <c r="J29" s="581"/>
      <c r="K29" s="581"/>
      <c r="L29" s="581"/>
      <c r="M29" s="581"/>
      <c r="N29" s="581"/>
      <c r="O29" s="581"/>
      <c r="P29" s="581"/>
      <c r="Q29" s="581"/>
      <c r="R29" s="581"/>
      <c r="S29" s="581"/>
      <c r="T29" s="581"/>
      <c r="U29" s="581"/>
      <c r="V29" s="581"/>
      <c r="W29" s="581"/>
      <c r="X29" s="581"/>
      <c r="Y29" s="581"/>
      <c r="Z29" s="581"/>
      <c r="AA29" s="581"/>
      <c r="AB29" s="581"/>
      <c r="AC29" s="581"/>
      <c r="AD29" s="581"/>
      <c r="AE29" s="581"/>
      <c r="AF29" s="581"/>
    </row>
    <row r="30" spans="2:37" ht="18" customHeight="1" x14ac:dyDescent="0.2"/>
    <row r="31" spans="2:37" ht="22.05" customHeight="1" x14ac:dyDescent="0.2">
      <c r="B31" s="555" t="s">
        <v>145</v>
      </c>
      <c r="C31" s="556"/>
      <c r="D31" s="556"/>
      <c r="E31" s="556"/>
      <c r="F31" s="556"/>
      <c r="G31" s="556"/>
      <c r="H31" s="556"/>
      <c r="I31" s="557"/>
      <c r="K31" s="2" t="s">
        <v>80</v>
      </c>
    </row>
    <row r="32" spans="2:37" ht="22.05" customHeight="1" x14ac:dyDescent="0.2">
      <c r="B32" s="120" t="s">
        <v>146</v>
      </c>
    </row>
    <row r="33" spans="2:37" ht="22.05" customHeight="1" x14ac:dyDescent="0.15">
      <c r="B33" s="526"/>
      <c r="C33" s="526"/>
      <c r="D33" s="526"/>
      <c r="E33" s="526"/>
      <c r="F33" s="526"/>
      <c r="G33" s="526"/>
      <c r="H33" s="526"/>
      <c r="I33" s="526"/>
      <c r="J33" s="526"/>
      <c r="K33" s="526"/>
      <c r="L33" s="526" t="s">
        <v>156</v>
      </c>
      <c r="M33" s="526"/>
      <c r="N33" s="526"/>
      <c r="O33" s="526"/>
      <c r="P33" s="526"/>
      <c r="Q33" s="593" t="s">
        <v>89</v>
      </c>
      <c r="R33" s="593"/>
      <c r="S33" s="593"/>
      <c r="T33" s="593"/>
      <c r="U33" s="526" t="s">
        <v>39</v>
      </c>
      <c r="V33" s="526"/>
      <c r="W33" s="526"/>
      <c r="X33" s="526"/>
      <c r="Y33" s="563"/>
      <c r="Z33" s="564"/>
      <c r="AA33" s="594" t="s">
        <v>79</v>
      </c>
      <c r="AB33" s="526"/>
      <c r="AC33" s="526"/>
      <c r="AD33" s="526"/>
      <c r="AH33" s="126"/>
      <c r="AI33" s="126"/>
      <c r="AJ33" s="126"/>
      <c r="AK33" s="126"/>
    </row>
    <row r="34" spans="2:37" ht="22.05" customHeight="1" x14ac:dyDescent="0.15">
      <c r="B34" s="526"/>
      <c r="C34" s="526"/>
      <c r="D34" s="526"/>
      <c r="E34" s="526"/>
      <c r="F34" s="526"/>
      <c r="G34" s="526"/>
      <c r="H34" s="526"/>
      <c r="I34" s="526"/>
      <c r="J34" s="526"/>
      <c r="K34" s="526"/>
      <c r="L34" s="526"/>
      <c r="M34" s="526"/>
      <c r="N34" s="526"/>
      <c r="O34" s="526"/>
      <c r="P34" s="526"/>
      <c r="Q34" s="593"/>
      <c r="R34" s="593"/>
      <c r="S34" s="593"/>
      <c r="T34" s="593"/>
      <c r="U34" s="526"/>
      <c r="V34" s="526"/>
      <c r="W34" s="526"/>
      <c r="X34" s="526"/>
      <c r="Y34" s="563"/>
      <c r="Z34" s="564"/>
      <c r="AA34" s="526"/>
      <c r="AB34" s="526"/>
      <c r="AC34" s="526"/>
      <c r="AD34" s="526"/>
      <c r="AH34" s="126"/>
      <c r="AI34" s="126"/>
      <c r="AJ34" s="126"/>
      <c r="AK34" s="126"/>
    </row>
    <row r="35" spans="2:37" ht="22.05" customHeight="1" x14ac:dyDescent="0.15">
      <c r="B35" s="539" t="s">
        <v>142</v>
      </c>
      <c r="C35" s="540"/>
      <c r="D35" s="540"/>
      <c r="E35" s="540"/>
      <c r="F35" s="540"/>
      <c r="G35" s="540"/>
      <c r="H35" s="540"/>
      <c r="I35" s="540"/>
      <c r="J35" s="540"/>
      <c r="K35" s="541"/>
      <c r="L35" s="558" t="str">
        <f>IF(N17="","",EOMONTH(AI17,0))</f>
        <v/>
      </c>
      <c r="M35" s="558"/>
      <c r="N35" s="558"/>
      <c r="O35" s="558"/>
      <c r="P35" s="558"/>
      <c r="Q35" s="559" t="str">
        <f>IF($P$18=0,"",$P$18)</f>
        <v/>
      </c>
      <c r="R35" s="560"/>
      <c r="S35" s="560"/>
      <c r="T35" s="560"/>
      <c r="U35" s="561" t="str">
        <f t="shared" ref="U35:U40" si="0">IF(Q35="","",ROUND(($Z$19-Q35)/$Z$19,4))</f>
        <v/>
      </c>
      <c r="V35" s="562"/>
      <c r="W35" s="562"/>
      <c r="X35" s="562"/>
      <c r="Y35" s="563"/>
      <c r="Z35" s="564"/>
      <c r="AA35" s="565"/>
      <c r="AB35" s="566"/>
      <c r="AC35" s="566"/>
      <c r="AD35" s="567"/>
      <c r="AH35" s="126"/>
      <c r="AI35" s="126"/>
      <c r="AJ35" s="126"/>
      <c r="AK35" s="126"/>
    </row>
    <row r="36" spans="2:37" ht="22.05" customHeight="1" x14ac:dyDescent="0.15">
      <c r="B36" s="539" t="s">
        <v>48</v>
      </c>
      <c r="C36" s="540"/>
      <c r="D36" s="540"/>
      <c r="E36" s="540"/>
      <c r="F36" s="540"/>
      <c r="G36" s="540"/>
      <c r="H36" s="540"/>
      <c r="I36" s="540"/>
      <c r="J36" s="540"/>
      <c r="K36" s="541"/>
      <c r="L36" s="558" t="str">
        <f t="shared" ref="L36:L42" si="1">IF($N$17="","",EOMONTH(L35,1))</f>
        <v/>
      </c>
      <c r="M36" s="558"/>
      <c r="N36" s="558"/>
      <c r="O36" s="558"/>
      <c r="P36" s="558"/>
      <c r="Q36" s="568"/>
      <c r="R36" s="569"/>
      <c r="S36" s="569"/>
      <c r="T36" s="569"/>
      <c r="U36" s="561" t="str">
        <f t="shared" si="0"/>
        <v/>
      </c>
      <c r="V36" s="562"/>
      <c r="W36" s="562"/>
      <c r="X36" s="562"/>
      <c r="Y36" s="563"/>
      <c r="Z36" s="564"/>
      <c r="AA36" s="565"/>
      <c r="AB36" s="566"/>
      <c r="AC36" s="566"/>
      <c r="AD36" s="567"/>
      <c r="AH36" s="126"/>
      <c r="AI36" s="126"/>
      <c r="AJ36" s="126"/>
      <c r="AK36" s="126"/>
    </row>
    <row r="37" spans="2:37" ht="22.05" customHeight="1" x14ac:dyDescent="0.15">
      <c r="B37" s="539" t="s">
        <v>133</v>
      </c>
      <c r="C37" s="540"/>
      <c r="D37" s="540"/>
      <c r="E37" s="540"/>
      <c r="F37" s="540"/>
      <c r="G37" s="540"/>
      <c r="H37" s="540"/>
      <c r="I37" s="540"/>
      <c r="J37" s="540"/>
      <c r="K37" s="541"/>
      <c r="L37" s="558" t="str">
        <f t="shared" si="1"/>
        <v/>
      </c>
      <c r="M37" s="558"/>
      <c r="N37" s="558"/>
      <c r="O37" s="558"/>
      <c r="P37" s="558"/>
      <c r="Q37" s="568"/>
      <c r="R37" s="569"/>
      <c r="S37" s="569"/>
      <c r="T37" s="569"/>
      <c r="U37" s="561" t="str">
        <f t="shared" si="0"/>
        <v/>
      </c>
      <c r="V37" s="562"/>
      <c r="W37" s="562"/>
      <c r="X37" s="562"/>
      <c r="Y37" s="563"/>
      <c r="Z37" s="564"/>
      <c r="AA37" s="570" t="str">
        <f t="shared" ref="AA37:AA42" si="2">IF(U35="","",IF(AND($H$20="可",U35&gt;=0.05),"可","否"))</f>
        <v/>
      </c>
      <c r="AB37" s="570"/>
      <c r="AC37" s="570"/>
      <c r="AD37" s="570"/>
      <c r="AH37" s="126"/>
      <c r="AI37" s="126"/>
      <c r="AJ37" s="126"/>
      <c r="AK37" s="126"/>
    </row>
    <row r="38" spans="2:37" ht="22.05" customHeight="1" x14ac:dyDescent="0.15">
      <c r="B38" s="539" t="s">
        <v>42</v>
      </c>
      <c r="C38" s="540"/>
      <c r="D38" s="540"/>
      <c r="E38" s="540"/>
      <c r="F38" s="540"/>
      <c r="G38" s="540"/>
      <c r="H38" s="540"/>
      <c r="I38" s="540"/>
      <c r="J38" s="540"/>
      <c r="K38" s="541"/>
      <c r="L38" s="558" t="str">
        <f t="shared" si="1"/>
        <v/>
      </c>
      <c r="M38" s="558"/>
      <c r="N38" s="558"/>
      <c r="O38" s="558"/>
      <c r="P38" s="558"/>
      <c r="Q38" s="568"/>
      <c r="R38" s="569"/>
      <c r="S38" s="569"/>
      <c r="T38" s="569"/>
      <c r="U38" s="561" t="str">
        <f t="shared" si="0"/>
        <v/>
      </c>
      <c r="V38" s="562"/>
      <c r="W38" s="562"/>
      <c r="X38" s="562"/>
      <c r="Y38" s="563"/>
      <c r="Z38" s="564"/>
      <c r="AA38" s="570" t="str">
        <f t="shared" si="2"/>
        <v/>
      </c>
      <c r="AB38" s="570"/>
      <c r="AC38" s="570"/>
      <c r="AD38" s="570"/>
      <c r="AH38" s="126"/>
      <c r="AI38" s="126"/>
      <c r="AJ38" s="126"/>
      <c r="AK38" s="126"/>
    </row>
    <row r="39" spans="2:37" ht="22.05" customHeight="1" x14ac:dyDescent="0.15">
      <c r="B39" s="539" t="s">
        <v>10</v>
      </c>
      <c r="C39" s="540"/>
      <c r="D39" s="540"/>
      <c r="E39" s="540"/>
      <c r="F39" s="540"/>
      <c r="G39" s="540"/>
      <c r="H39" s="540"/>
      <c r="I39" s="540"/>
      <c r="J39" s="540"/>
      <c r="K39" s="541"/>
      <c r="L39" s="558" t="str">
        <f t="shared" si="1"/>
        <v/>
      </c>
      <c r="M39" s="558"/>
      <c r="N39" s="558"/>
      <c r="O39" s="558"/>
      <c r="P39" s="558"/>
      <c r="Q39" s="568"/>
      <c r="R39" s="569"/>
      <c r="S39" s="569"/>
      <c r="T39" s="569"/>
      <c r="U39" s="561" t="str">
        <f t="shared" si="0"/>
        <v/>
      </c>
      <c r="V39" s="562"/>
      <c r="W39" s="562"/>
      <c r="X39" s="562"/>
      <c r="Y39" s="595" t="s">
        <v>160</v>
      </c>
      <c r="Z39" s="564"/>
      <c r="AA39" s="570" t="str">
        <f t="shared" si="2"/>
        <v/>
      </c>
      <c r="AB39" s="570"/>
      <c r="AC39" s="570"/>
      <c r="AD39" s="570"/>
      <c r="AH39" s="126"/>
      <c r="AI39" s="126"/>
      <c r="AJ39" s="126"/>
      <c r="AK39" s="126"/>
    </row>
    <row r="40" spans="2:37" ht="22.05" customHeight="1" x14ac:dyDescent="0.15">
      <c r="B40" s="539" t="s">
        <v>38</v>
      </c>
      <c r="C40" s="540"/>
      <c r="D40" s="540"/>
      <c r="E40" s="540"/>
      <c r="F40" s="540"/>
      <c r="G40" s="540"/>
      <c r="H40" s="540"/>
      <c r="I40" s="540"/>
      <c r="J40" s="540"/>
      <c r="K40" s="541"/>
      <c r="L40" s="558" t="str">
        <f t="shared" si="1"/>
        <v/>
      </c>
      <c r="M40" s="558"/>
      <c r="N40" s="558"/>
      <c r="O40" s="558"/>
      <c r="P40" s="558"/>
      <c r="Q40" s="568"/>
      <c r="R40" s="569"/>
      <c r="S40" s="569"/>
      <c r="T40" s="569"/>
      <c r="U40" s="561" t="str">
        <f t="shared" si="0"/>
        <v/>
      </c>
      <c r="V40" s="562"/>
      <c r="W40" s="562"/>
      <c r="X40" s="562"/>
      <c r="Y40" s="563"/>
      <c r="Z40" s="564"/>
      <c r="AA40" s="571" t="str">
        <f t="shared" si="2"/>
        <v/>
      </c>
      <c r="AB40" s="571"/>
      <c r="AC40" s="571"/>
      <c r="AD40" s="571"/>
      <c r="AH40" s="126"/>
      <c r="AI40" s="126"/>
      <c r="AJ40" s="126"/>
      <c r="AK40" s="126"/>
    </row>
    <row r="41" spans="2:37" ht="22.05" customHeight="1" x14ac:dyDescent="0.15">
      <c r="B41" s="539"/>
      <c r="C41" s="540"/>
      <c r="D41" s="540"/>
      <c r="E41" s="540"/>
      <c r="F41" s="540"/>
      <c r="G41" s="540"/>
      <c r="H41" s="540"/>
      <c r="I41" s="540"/>
      <c r="J41" s="540"/>
      <c r="K41" s="541"/>
      <c r="L41" s="558" t="str">
        <f t="shared" si="1"/>
        <v/>
      </c>
      <c r="M41" s="558"/>
      <c r="N41" s="558"/>
      <c r="O41" s="558"/>
      <c r="P41" s="558"/>
      <c r="Q41" s="565"/>
      <c r="R41" s="566"/>
      <c r="S41" s="566"/>
      <c r="T41" s="567"/>
      <c r="U41" s="565"/>
      <c r="V41" s="566"/>
      <c r="W41" s="566"/>
      <c r="X41" s="567"/>
      <c r="Y41" s="563"/>
      <c r="Z41" s="564"/>
      <c r="AA41" s="570" t="str">
        <f t="shared" si="2"/>
        <v/>
      </c>
      <c r="AB41" s="570"/>
      <c r="AC41" s="570"/>
      <c r="AD41" s="570"/>
      <c r="AH41" s="126"/>
      <c r="AI41" s="126"/>
      <c r="AJ41" s="126"/>
      <c r="AK41" s="126"/>
    </row>
    <row r="42" spans="2:37" ht="22.05" customHeight="1" x14ac:dyDescent="0.15">
      <c r="B42" s="539" t="s">
        <v>46</v>
      </c>
      <c r="C42" s="540"/>
      <c r="D42" s="540"/>
      <c r="E42" s="540"/>
      <c r="F42" s="540"/>
      <c r="G42" s="540"/>
      <c r="H42" s="540"/>
      <c r="I42" s="540"/>
      <c r="J42" s="540"/>
      <c r="K42" s="541"/>
      <c r="L42" s="558" t="str">
        <f t="shared" si="1"/>
        <v/>
      </c>
      <c r="M42" s="558"/>
      <c r="N42" s="558"/>
      <c r="O42" s="558"/>
      <c r="P42" s="558"/>
      <c r="Q42" s="572"/>
      <c r="R42" s="572"/>
      <c r="S42" s="572"/>
      <c r="T42" s="572"/>
      <c r="U42" s="572"/>
      <c r="V42" s="572"/>
      <c r="W42" s="572"/>
      <c r="X42" s="572"/>
      <c r="Y42" s="563"/>
      <c r="Z42" s="564"/>
      <c r="AA42" s="570" t="str">
        <f t="shared" si="2"/>
        <v/>
      </c>
      <c r="AB42" s="570"/>
      <c r="AC42" s="570"/>
      <c r="AD42" s="570"/>
      <c r="AH42" s="126"/>
      <c r="AI42" s="126"/>
      <c r="AJ42" s="126"/>
      <c r="AK42" s="126"/>
    </row>
    <row r="43" spans="2:37" ht="19.5" customHeight="1" x14ac:dyDescent="0.2">
      <c r="B43" s="596" t="s">
        <v>194</v>
      </c>
      <c r="C43" s="597"/>
      <c r="D43" s="597"/>
      <c r="E43" s="597"/>
      <c r="F43" s="597"/>
      <c r="G43" s="597"/>
      <c r="H43" s="597"/>
      <c r="I43" s="597"/>
      <c r="J43" s="597"/>
      <c r="K43" s="597"/>
      <c r="L43" s="597"/>
      <c r="M43" s="597"/>
      <c r="N43" s="597"/>
      <c r="O43" s="597"/>
      <c r="P43" s="597"/>
      <c r="Q43" s="597"/>
      <c r="R43" s="597"/>
      <c r="S43" s="597"/>
      <c r="T43" s="597"/>
      <c r="U43" s="597"/>
      <c r="V43" s="597"/>
      <c r="W43" s="597"/>
      <c r="X43" s="597"/>
      <c r="Y43" s="597"/>
      <c r="Z43" s="597"/>
      <c r="AA43" s="597"/>
      <c r="AB43" s="597"/>
      <c r="AC43" s="597"/>
      <c r="AD43" s="597"/>
      <c r="AE43" s="597"/>
      <c r="AF43" s="597"/>
    </row>
    <row r="44" spans="2:37" ht="19.5" customHeight="1" x14ac:dyDescent="0.2">
      <c r="B44" s="596"/>
      <c r="C44" s="597"/>
      <c r="D44" s="597"/>
      <c r="E44" s="597"/>
      <c r="F44" s="597"/>
      <c r="G44" s="597"/>
      <c r="H44" s="597"/>
      <c r="I44" s="597"/>
      <c r="J44" s="597"/>
      <c r="K44" s="597"/>
      <c r="L44" s="597"/>
      <c r="M44" s="597"/>
      <c r="N44" s="597"/>
      <c r="O44" s="597"/>
      <c r="P44" s="597"/>
      <c r="Q44" s="597"/>
      <c r="R44" s="597"/>
      <c r="S44" s="597"/>
      <c r="T44" s="597"/>
      <c r="U44" s="597"/>
      <c r="V44" s="597"/>
      <c r="W44" s="597"/>
      <c r="X44" s="597"/>
      <c r="Y44" s="597"/>
      <c r="Z44" s="597"/>
      <c r="AA44" s="597"/>
      <c r="AB44" s="597"/>
      <c r="AC44" s="597"/>
      <c r="AD44" s="597"/>
      <c r="AE44" s="597"/>
      <c r="AF44" s="597"/>
    </row>
    <row r="45" spans="2:37" ht="19.5" customHeight="1" x14ac:dyDescent="0.2">
      <c r="B45" s="597"/>
      <c r="C45" s="597"/>
      <c r="D45" s="597"/>
      <c r="E45" s="597"/>
      <c r="F45" s="597"/>
      <c r="G45" s="597"/>
      <c r="H45" s="597"/>
      <c r="I45" s="597"/>
      <c r="J45" s="597"/>
      <c r="K45" s="597"/>
      <c r="L45" s="597"/>
      <c r="M45" s="597"/>
      <c r="N45" s="597"/>
      <c r="O45" s="597"/>
      <c r="P45" s="597"/>
      <c r="Q45" s="597"/>
      <c r="R45" s="597"/>
      <c r="S45" s="597"/>
      <c r="T45" s="597"/>
      <c r="U45" s="597"/>
      <c r="V45" s="597"/>
      <c r="W45" s="597"/>
      <c r="X45" s="597"/>
      <c r="Y45" s="597"/>
      <c r="Z45" s="597"/>
      <c r="AA45" s="597"/>
      <c r="AB45" s="597"/>
      <c r="AC45" s="597"/>
      <c r="AD45" s="597"/>
      <c r="AE45" s="597"/>
      <c r="AF45" s="597"/>
    </row>
    <row r="46" spans="2:37" ht="20.25" customHeight="1" x14ac:dyDescent="0.2"/>
    <row r="47" spans="2:37" ht="22.05" customHeight="1" x14ac:dyDescent="0.2">
      <c r="B47" s="555" t="s">
        <v>149</v>
      </c>
      <c r="C47" s="556"/>
      <c r="D47" s="556"/>
      <c r="E47" s="556"/>
      <c r="F47" s="556"/>
      <c r="G47" s="556"/>
      <c r="H47" s="556"/>
      <c r="I47" s="556"/>
      <c r="J47" s="556"/>
      <c r="K47" s="556"/>
      <c r="L47" s="556"/>
      <c r="M47" s="556"/>
      <c r="N47" s="556"/>
      <c r="O47" s="556"/>
      <c r="P47" s="556"/>
      <c r="Q47" s="556"/>
      <c r="R47" s="556"/>
      <c r="S47" s="556"/>
      <c r="T47" s="556"/>
      <c r="U47" s="556"/>
      <c r="V47" s="556"/>
      <c r="W47" s="557"/>
      <c r="Y47" s="2" t="s">
        <v>83</v>
      </c>
    </row>
    <row r="48" spans="2:37" ht="22.05" customHeight="1" x14ac:dyDescent="0.2">
      <c r="B48" s="120" t="s">
        <v>71</v>
      </c>
    </row>
    <row r="49" spans="2:32" ht="22.05" customHeight="1" x14ac:dyDescent="0.2">
      <c r="B49" s="598" t="s">
        <v>144</v>
      </c>
      <c r="C49" s="598"/>
      <c r="D49" s="598"/>
      <c r="E49" s="598"/>
      <c r="F49" s="598"/>
      <c r="G49" s="598"/>
      <c r="H49" s="598"/>
      <c r="I49" s="598"/>
      <c r="J49" s="598"/>
      <c r="K49" s="573" t="s">
        <v>28</v>
      </c>
      <c r="L49" s="574"/>
      <c r="M49" s="574"/>
      <c r="N49" s="574"/>
      <c r="O49" s="574"/>
      <c r="P49" s="574"/>
      <c r="Q49" s="574"/>
      <c r="R49" s="574"/>
      <c r="S49" s="574"/>
      <c r="T49" s="574"/>
      <c r="U49" s="574"/>
      <c r="V49" s="574"/>
      <c r="W49" s="574"/>
      <c r="X49" s="574"/>
      <c r="Y49" s="574"/>
      <c r="Z49" s="574"/>
      <c r="AA49" s="574"/>
      <c r="AB49" s="574"/>
      <c r="AC49" s="574"/>
      <c r="AD49" s="574"/>
      <c r="AE49" s="574"/>
      <c r="AF49" s="575"/>
    </row>
    <row r="50" spans="2:32" ht="22.05" customHeight="1" x14ac:dyDescent="0.2">
      <c r="B50" s="599"/>
      <c r="C50" s="599"/>
      <c r="D50" s="599"/>
      <c r="E50" s="599"/>
      <c r="F50" s="599"/>
      <c r="G50" s="599"/>
      <c r="H50" s="599"/>
      <c r="I50" s="599"/>
      <c r="J50" s="599"/>
      <c r="K50" s="576"/>
      <c r="L50" s="577"/>
      <c r="M50" s="577"/>
      <c r="N50" s="577"/>
      <c r="O50" s="577"/>
      <c r="P50" s="577"/>
      <c r="Q50" s="577"/>
      <c r="R50" s="577"/>
      <c r="S50" s="577"/>
      <c r="T50" s="577"/>
      <c r="U50" s="577"/>
      <c r="V50" s="577"/>
      <c r="W50" s="577"/>
      <c r="X50" s="577"/>
      <c r="Y50" s="577"/>
      <c r="Z50" s="577"/>
      <c r="AA50" s="577"/>
      <c r="AB50" s="577"/>
      <c r="AC50" s="577"/>
      <c r="AD50" s="577"/>
      <c r="AE50" s="577"/>
      <c r="AF50" s="578"/>
    </row>
    <row r="51" spans="2:32" ht="36" customHeight="1" x14ac:dyDescent="0.2">
      <c r="B51" s="579" t="s">
        <v>195</v>
      </c>
      <c r="C51" s="579"/>
      <c r="D51" s="579"/>
      <c r="E51" s="579"/>
      <c r="F51" s="579"/>
      <c r="G51" s="579"/>
      <c r="H51" s="579"/>
      <c r="I51" s="579"/>
      <c r="J51" s="579"/>
      <c r="K51" s="579"/>
      <c r="L51" s="579"/>
      <c r="M51" s="579"/>
      <c r="N51" s="579"/>
      <c r="O51" s="579"/>
      <c r="P51" s="579"/>
      <c r="Q51" s="579"/>
      <c r="R51" s="579"/>
      <c r="S51" s="579"/>
      <c r="T51" s="579"/>
      <c r="U51" s="579"/>
      <c r="V51" s="579"/>
      <c r="W51" s="579"/>
      <c r="X51" s="579"/>
      <c r="Y51" s="579"/>
      <c r="Z51" s="579"/>
      <c r="AA51" s="579"/>
      <c r="AB51" s="579"/>
      <c r="AC51" s="579"/>
      <c r="AD51" s="579"/>
      <c r="AE51" s="579"/>
      <c r="AF51" s="579"/>
    </row>
    <row r="52" spans="2:32" ht="22.05" customHeight="1" x14ac:dyDescent="0.2"/>
    <row r="53" spans="2:32" ht="22.05" customHeight="1" x14ac:dyDescent="0.2">
      <c r="B53" s="555" t="s">
        <v>150</v>
      </c>
      <c r="C53" s="556"/>
      <c r="D53" s="556"/>
      <c r="E53" s="556"/>
      <c r="F53" s="556"/>
      <c r="G53" s="556"/>
      <c r="H53" s="556"/>
      <c r="I53" s="557"/>
      <c r="K53" s="2" t="s">
        <v>155</v>
      </c>
    </row>
    <row r="54" spans="2:32" ht="22.05" customHeight="1" x14ac:dyDescent="0.2">
      <c r="B54" s="120" t="s">
        <v>76</v>
      </c>
    </row>
    <row r="55" spans="2:32" ht="22.05" customHeight="1" x14ac:dyDescent="0.2">
      <c r="B55" s="526"/>
      <c r="C55" s="526"/>
      <c r="D55" s="526"/>
      <c r="E55" s="526"/>
      <c r="F55" s="526"/>
      <c r="G55" s="526"/>
      <c r="H55" s="526"/>
      <c r="I55" s="526"/>
      <c r="J55" s="526"/>
      <c r="K55" s="526"/>
      <c r="L55" s="526" t="s">
        <v>156</v>
      </c>
      <c r="M55" s="526"/>
      <c r="N55" s="526"/>
      <c r="O55" s="526"/>
      <c r="P55" s="526"/>
      <c r="Q55" s="593" t="s">
        <v>89</v>
      </c>
      <c r="R55" s="593"/>
      <c r="S55" s="593"/>
      <c r="T55" s="593"/>
      <c r="U55" s="563"/>
      <c r="V55" s="564"/>
      <c r="W55" s="594" t="s">
        <v>96</v>
      </c>
      <c r="X55" s="526"/>
      <c r="Y55" s="526"/>
      <c r="Z55" s="526"/>
    </row>
    <row r="56" spans="2:32" ht="22.05" customHeight="1" x14ac:dyDescent="0.2">
      <c r="B56" s="526"/>
      <c r="C56" s="526"/>
      <c r="D56" s="526"/>
      <c r="E56" s="526"/>
      <c r="F56" s="526"/>
      <c r="G56" s="526"/>
      <c r="H56" s="526"/>
      <c r="I56" s="526"/>
      <c r="J56" s="526"/>
      <c r="K56" s="526"/>
      <c r="L56" s="526"/>
      <c r="M56" s="526"/>
      <c r="N56" s="526"/>
      <c r="O56" s="526"/>
      <c r="P56" s="526"/>
      <c r="Q56" s="593"/>
      <c r="R56" s="593"/>
      <c r="S56" s="593"/>
      <c r="T56" s="593"/>
      <c r="U56" s="563"/>
      <c r="V56" s="564"/>
      <c r="W56" s="526"/>
      <c r="X56" s="526"/>
      <c r="Y56" s="526"/>
      <c r="Z56" s="526"/>
    </row>
    <row r="57" spans="2:32" ht="22.05" customHeight="1" x14ac:dyDescent="0.2">
      <c r="B57" s="539" t="s">
        <v>142</v>
      </c>
      <c r="C57" s="540"/>
      <c r="D57" s="540"/>
      <c r="E57" s="540"/>
      <c r="F57" s="540"/>
      <c r="G57" s="540"/>
      <c r="H57" s="540"/>
      <c r="I57" s="540"/>
      <c r="J57" s="540"/>
      <c r="K57" s="541"/>
      <c r="L57" s="558" t="str">
        <f>IF(N17="","",EOMONTH(AI17,0))</f>
        <v/>
      </c>
      <c r="M57" s="558"/>
      <c r="N57" s="558"/>
      <c r="O57" s="558"/>
      <c r="P57" s="558"/>
      <c r="Q57" s="559" t="str">
        <f>IF($P$18=0,"",$P$18)</f>
        <v/>
      </c>
      <c r="R57" s="560"/>
      <c r="S57" s="560"/>
      <c r="T57" s="560"/>
      <c r="U57" s="563"/>
      <c r="V57" s="564"/>
      <c r="W57" s="565"/>
      <c r="X57" s="566"/>
      <c r="Y57" s="566"/>
      <c r="Z57" s="567"/>
    </row>
    <row r="58" spans="2:32" ht="22.05" customHeight="1" x14ac:dyDescent="0.2">
      <c r="B58" s="539" t="s">
        <v>151</v>
      </c>
      <c r="C58" s="540"/>
      <c r="D58" s="540"/>
      <c r="E58" s="540"/>
      <c r="F58" s="540"/>
      <c r="G58" s="540"/>
      <c r="H58" s="540"/>
      <c r="I58" s="540"/>
      <c r="J58" s="540"/>
      <c r="K58" s="541"/>
      <c r="L58" s="558" t="str">
        <f t="shared" ref="L58:L75" si="3">IF($N$17="","",EOMONTH(L57,1))</f>
        <v/>
      </c>
      <c r="M58" s="558"/>
      <c r="N58" s="558"/>
      <c r="O58" s="558"/>
      <c r="P58" s="558"/>
      <c r="Q58" s="568"/>
      <c r="R58" s="569"/>
      <c r="S58" s="569"/>
      <c r="T58" s="569"/>
      <c r="U58" s="563"/>
      <c r="V58" s="564"/>
      <c r="W58" s="565"/>
      <c r="X58" s="566"/>
      <c r="Y58" s="566"/>
      <c r="Z58" s="567"/>
    </row>
    <row r="59" spans="2:32" ht="22.05" customHeight="1" x14ac:dyDescent="0.2">
      <c r="B59" s="539" t="s">
        <v>69</v>
      </c>
      <c r="C59" s="540"/>
      <c r="D59" s="540"/>
      <c r="E59" s="540"/>
      <c r="F59" s="540"/>
      <c r="G59" s="540"/>
      <c r="H59" s="540"/>
      <c r="I59" s="540"/>
      <c r="J59" s="540"/>
      <c r="K59" s="541"/>
      <c r="L59" s="558" t="str">
        <f t="shared" si="3"/>
        <v/>
      </c>
      <c r="M59" s="558"/>
      <c r="N59" s="558"/>
      <c r="O59" s="558"/>
      <c r="P59" s="558"/>
      <c r="Q59" s="568"/>
      <c r="R59" s="569"/>
      <c r="S59" s="569"/>
      <c r="T59" s="569"/>
      <c r="U59" s="563"/>
      <c r="V59" s="564"/>
      <c r="W59" s="570" t="str">
        <f t="shared" ref="W59:W75" si="4">IF(Q57="","",IF(OR(AND($AJ$9=7,Q57&lt;=750,$H$21="可"),(AND($AJ$9=8,Q57&lt;=900,$H$21="可"))),"可","否"))</f>
        <v/>
      </c>
      <c r="X59" s="570"/>
      <c r="Y59" s="570"/>
      <c r="Z59" s="570"/>
    </row>
    <row r="60" spans="2:32" ht="22.05" customHeight="1" x14ac:dyDescent="0.2">
      <c r="B60" s="539"/>
      <c r="C60" s="540"/>
      <c r="D60" s="540"/>
      <c r="E60" s="540"/>
      <c r="F60" s="540"/>
      <c r="G60" s="540"/>
      <c r="H60" s="540"/>
      <c r="I60" s="540"/>
      <c r="J60" s="540"/>
      <c r="K60" s="541"/>
      <c r="L60" s="558" t="str">
        <f t="shared" si="3"/>
        <v/>
      </c>
      <c r="M60" s="558"/>
      <c r="N60" s="558"/>
      <c r="O60" s="558"/>
      <c r="P60" s="558"/>
      <c r="Q60" s="568"/>
      <c r="R60" s="569"/>
      <c r="S60" s="569"/>
      <c r="T60" s="569"/>
      <c r="U60" s="563"/>
      <c r="V60" s="564"/>
      <c r="W60" s="570" t="str">
        <f t="shared" si="4"/>
        <v/>
      </c>
      <c r="X60" s="570"/>
      <c r="Y60" s="570"/>
      <c r="Z60" s="570"/>
    </row>
    <row r="61" spans="2:32" ht="22.05" customHeight="1" x14ac:dyDescent="0.2">
      <c r="B61" s="539"/>
      <c r="C61" s="540"/>
      <c r="D61" s="540"/>
      <c r="E61" s="540"/>
      <c r="F61" s="540"/>
      <c r="G61" s="540"/>
      <c r="H61" s="540"/>
      <c r="I61" s="540"/>
      <c r="J61" s="540"/>
      <c r="K61" s="541"/>
      <c r="L61" s="558" t="str">
        <f t="shared" si="3"/>
        <v/>
      </c>
      <c r="M61" s="558"/>
      <c r="N61" s="558"/>
      <c r="O61" s="558"/>
      <c r="P61" s="558"/>
      <c r="Q61" s="568"/>
      <c r="R61" s="569"/>
      <c r="S61" s="569"/>
      <c r="T61" s="569"/>
      <c r="U61" s="563"/>
      <c r="V61" s="564"/>
      <c r="W61" s="570" t="str">
        <f t="shared" si="4"/>
        <v/>
      </c>
      <c r="X61" s="570"/>
      <c r="Y61" s="570"/>
      <c r="Z61" s="570"/>
    </row>
    <row r="62" spans="2:32" ht="22.05" customHeight="1" x14ac:dyDescent="0.2">
      <c r="B62" s="539"/>
      <c r="C62" s="540"/>
      <c r="D62" s="540"/>
      <c r="E62" s="540"/>
      <c r="F62" s="540"/>
      <c r="G62" s="540"/>
      <c r="H62" s="540"/>
      <c r="I62" s="540"/>
      <c r="J62" s="540"/>
      <c r="K62" s="541"/>
      <c r="L62" s="558" t="str">
        <f t="shared" si="3"/>
        <v/>
      </c>
      <c r="M62" s="558"/>
      <c r="N62" s="558"/>
      <c r="O62" s="558"/>
      <c r="P62" s="558"/>
      <c r="Q62" s="568"/>
      <c r="R62" s="569"/>
      <c r="S62" s="569"/>
      <c r="T62" s="569"/>
      <c r="U62" s="563"/>
      <c r="V62" s="564"/>
      <c r="W62" s="570" t="str">
        <f t="shared" si="4"/>
        <v/>
      </c>
      <c r="X62" s="570"/>
      <c r="Y62" s="570"/>
      <c r="Z62" s="570"/>
    </row>
    <row r="63" spans="2:32" ht="22.05" customHeight="1" x14ac:dyDescent="0.2">
      <c r="B63" s="539"/>
      <c r="C63" s="540"/>
      <c r="D63" s="540"/>
      <c r="E63" s="540"/>
      <c r="F63" s="540"/>
      <c r="G63" s="540"/>
      <c r="H63" s="540"/>
      <c r="I63" s="540"/>
      <c r="J63" s="540"/>
      <c r="K63" s="541"/>
      <c r="L63" s="558" t="str">
        <f t="shared" si="3"/>
        <v/>
      </c>
      <c r="M63" s="558"/>
      <c r="N63" s="558"/>
      <c r="O63" s="558"/>
      <c r="P63" s="558"/>
      <c r="Q63" s="568"/>
      <c r="R63" s="569"/>
      <c r="S63" s="569"/>
      <c r="T63" s="569"/>
      <c r="U63" s="563"/>
      <c r="V63" s="564"/>
      <c r="W63" s="570" t="str">
        <f t="shared" si="4"/>
        <v/>
      </c>
      <c r="X63" s="570"/>
      <c r="Y63" s="570"/>
      <c r="Z63" s="570"/>
    </row>
    <row r="64" spans="2:32" ht="22.05" customHeight="1" x14ac:dyDescent="0.2">
      <c r="B64" s="539"/>
      <c r="C64" s="540"/>
      <c r="D64" s="540"/>
      <c r="E64" s="540"/>
      <c r="F64" s="540"/>
      <c r="G64" s="540"/>
      <c r="H64" s="540"/>
      <c r="I64" s="540"/>
      <c r="J64" s="540"/>
      <c r="K64" s="541"/>
      <c r="L64" s="558" t="str">
        <f t="shared" si="3"/>
        <v/>
      </c>
      <c r="M64" s="558"/>
      <c r="N64" s="558"/>
      <c r="O64" s="558"/>
      <c r="P64" s="558"/>
      <c r="Q64" s="568"/>
      <c r="R64" s="569"/>
      <c r="S64" s="569"/>
      <c r="T64" s="569"/>
      <c r="U64" s="595" t="s">
        <v>160</v>
      </c>
      <c r="V64" s="600"/>
      <c r="W64" s="570" t="str">
        <f t="shared" si="4"/>
        <v/>
      </c>
      <c r="X64" s="570"/>
      <c r="Y64" s="570"/>
      <c r="Z64" s="570"/>
    </row>
    <row r="65" spans="2:32" ht="22.05" customHeight="1" x14ac:dyDescent="0.2">
      <c r="B65" s="539"/>
      <c r="C65" s="540"/>
      <c r="D65" s="540"/>
      <c r="E65" s="540"/>
      <c r="F65" s="540"/>
      <c r="G65" s="540"/>
      <c r="H65" s="540"/>
      <c r="I65" s="540"/>
      <c r="J65" s="540"/>
      <c r="K65" s="541"/>
      <c r="L65" s="558" t="str">
        <f t="shared" si="3"/>
        <v/>
      </c>
      <c r="M65" s="558"/>
      <c r="N65" s="558"/>
      <c r="O65" s="558"/>
      <c r="P65" s="558"/>
      <c r="Q65" s="568"/>
      <c r="R65" s="569"/>
      <c r="S65" s="569"/>
      <c r="T65" s="569"/>
      <c r="U65" s="595"/>
      <c r="V65" s="600"/>
      <c r="W65" s="570" t="str">
        <f t="shared" si="4"/>
        <v/>
      </c>
      <c r="X65" s="570"/>
      <c r="Y65" s="570"/>
      <c r="Z65" s="570"/>
    </row>
    <row r="66" spans="2:32" ht="22.05" customHeight="1" x14ac:dyDescent="0.2">
      <c r="B66" s="539"/>
      <c r="C66" s="540"/>
      <c r="D66" s="540"/>
      <c r="E66" s="540"/>
      <c r="F66" s="540"/>
      <c r="G66" s="540"/>
      <c r="H66" s="540"/>
      <c r="I66" s="540"/>
      <c r="J66" s="540"/>
      <c r="K66" s="541"/>
      <c r="L66" s="558" t="str">
        <f t="shared" si="3"/>
        <v/>
      </c>
      <c r="M66" s="558"/>
      <c r="N66" s="558"/>
      <c r="O66" s="558"/>
      <c r="P66" s="558"/>
      <c r="Q66" s="568"/>
      <c r="R66" s="569"/>
      <c r="S66" s="569"/>
      <c r="T66" s="569"/>
      <c r="U66" s="595"/>
      <c r="V66" s="600"/>
      <c r="W66" s="570" t="str">
        <f t="shared" si="4"/>
        <v/>
      </c>
      <c r="X66" s="570"/>
      <c r="Y66" s="570"/>
      <c r="Z66" s="570"/>
    </row>
    <row r="67" spans="2:32" ht="22.05" customHeight="1" x14ac:dyDescent="0.2">
      <c r="B67" s="539"/>
      <c r="C67" s="540"/>
      <c r="D67" s="540"/>
      <c r="E67" s="540"/>
      <c r="F67" s="540"/>
      <c r="G67" s="540"/>
      <c r="H67" s="540"/>
      <c r="I67" s="540"/>
      <c r="J67" s="540"/>
      <c r="K67" s="541"/>
      <c r="L67" s="558" t="str">
        <f t="shared" si="3"/>
        <v/>
      </c>
      <c r="M67" s="558"/>
      <c r="N67" s="558"/>
      <c r="O67" s="558"/>
      <c r="P67" s="558"/>
      <c r="Q67" s="568"/>
      <c r="R67" s="569"/>
      <c r="S67" s="569"/>
      <c r="T67" s="569"/>
      <c r="U67" s="595"/>
      <c r="V67" s="600"/>
      <c r="W67" s="570" t="str">
        <f t="shared" si="4"/>
        <v/>
      </c>
      <c r="X67" s="570"/>
      <c r="Y67" s="570"/>
      <c r="Z67" s="570"/>
    </row>
    <row r="68" spans="2:32" ht="22.05" customHeight="1" x14ac:dyDescent="0.2">
      <c r="B68" s="539"/>
      <c r="C68" s="540"/>
      <c r="D68" s="540"/>
      <c r="E68" s="540"/>
      <c r="F68" s="540"/>
      <c r="G68" s="540"/>
      <c r="H68" s="540"/>
      <c r="I68" s="540"/>
      <c r="J68" s="540"/>
      <c r="K68" s="541"/>
      <c r="L68" s="558" t="str">
        <f t="shared" si="3"/>
        <v/>
      </c>
      <c r="M68" s="558"/>
      <c r="N68" s="558"/>
      <c r="O68" s="558"/>
      <c r="P68" s="558"/>
      <c r="Q68" s="568"/>
      <c r="R68" s="569"/>
      <c r="S68" s="569"/>
      <c r="T68" s="569"/>
      <c r="U68" s="563"/>
      <c r="V68" s="564"/>
      <c r="W68" s="570" t="str">
        <f t="shared" si="4"/>
        <v/>
      </c>
      <c r="X68" s="570"/>
      <c r="Y68" s="570"/>
      <c r="Z68" s="570"/>
    </row>
    <row r="69" spans="2:32" ht="22.05" customHeight="1" x14ac:dyDescent="0.2">
      <c r="B69" s="539"/>
      <c r="C69" s="540"/>
      <c r="D69" s="540"/>
      <c r="E69" s="540"/>
      <c r="F69" s="540"/>
      <c r="G69" s="540"/>
      <c r="H69" s="540"/>
      <c r="I69" s="540"/>
      <c r="J69" s="540"/>
      <c r="K69" s="541"/>
      <c r="L69" s="558" t="str">
        <f t="shared" si="3"/>
        <v/>
      </c>
      <c r="M69" s="558"/>
      <c r="N69" s="558"/>
      <c r="O69" s="558"/>
      <c r="P69" s="558"/>
      <c r="Q69" s="568"/>
      <c r="R69" s="569"/>
      <c r="S69" s="569"/>
      <c r="T69" s="569"/>
      <c r="U69" s="563"/>
      <c r="V69" s="564"/>
      <c r="W69" s="570" t="str">
        <f t="shared" si="4"/>
        <v/>
      </c>
      <c r="X69" s="570"/>
      <c r="Y69" s="570"/>
      <c r="Z69" s="570"/>
    </row>
    <row r="70" spans="2:32" ht="22.05" customHeight="1" x14ac:dyDescent="0.2">
      <c r="B70" s="539"/>
      <c r="C70" s="540"/>
      <c r="D70" s="540"/>
      <c r="E70" s="540"/>
      <c r="F70" s="540"/>
      <c r="G70" s="540"/>
      <c r="H70" s="540"/>
      <c r="I70" s="540"/>
      <c r="J70" s="540"/>
      <c r="K70" s="541"/>
      <c r="L70" s="558" t="str">
        <f t="shared" si="3"/>
        <v/>
      </c>
      <c r="M70" s="558"/>
      <c r="N70" s="558"/>
      <c r="O70" s="558"/>
      <c r="P70" s="558"/>
      <c r="Q70" s="568"/>
      <c r="R70" s="569"/>
      <c r="S70" s="569"/>
      <c r="T70" s="569"/>
      <c r="U70" s="563"/>
      <c r="V70" s="564"/>
      <c r="W70" s="570" t="str">
        <f t="shared" si="4"/>
        <v/>
      </c>
      <c r="X70" s="570"/>
      <c r="Y70" s="570"/>
      <c r="Z70" s="570"/>
    </row>
    <row r="71" spans="2:32" ht="22.05" customHeight="1" x14ac:dyDescent="0.2">
      <c r="B71" s="539"/>
      <c r="C71" s="540"/>
      <c r="D71" s="540"/>
      <c r="E71" s="540"/>
      <c r="F71" s="540"/>
      <c r="G71" s="540"/>
      <c r="H71" s="540"/>
      <c r="I71" s="540"/>
      <c r="J71" s="540"/>
      <c r="K71" s="541"/>
      <c r="L71" s="558" t="str">
        <f t="shared" si="3"/>
        <v/>
      </c>
      <c r="M71" s="558"/>
      <c r="N71" s="558"/>
      <c r="O71" s="558"/>
      <c r="P71" s="558"/>
      <c r="Q71" s="527"/>
      <c r="R71" s="527"/>
      <c r="S71" s="527"/>
      <c r="T71" s="527"/>
      <c r="W71" s="570" t="str">
        <f t="shared" si="4"/>
        <v/>
      </c>
      <c r="X71" s="570"/>
      <c r="Y71" s="570"/>
      <c r="Z71" s="570"/>
    </row>
    <row r="72" spans="2:32" ht="22.05" customHeight="1" x14ac:dyDescent="0.2">
      <c r="B72" s="539"/>
      <c r="C72" s="540"/>
      <c r="D72" s="540"/>
      <c r="E72" s="540"/>
      <c r="F72" s="540"/>
      <c r="G72" s="540"/>
      <c r="H72" s="540"/>
      <c r="I72" s="540"/>
      <c r="J72" s="540"/>
      <c r="K72" s="541"/>
      <c r="L72" s="558" t="str">
        <f t="shared" si="3"/>
        <v/>
      </c>
      <c r="M72" s="558"/>
      <c r="N72" s="558"/>
      <c r="O72" s="558"/>
      <c r="P72" s="558"/>
      <c r="Q72" s="527"/>
      <c r="R72" s="527"/>
      <c r="S72" s="527"/>
      <c r="T72" s="527"/>
      <c r="W72" s="570" t="str">
        <f t="shared" si="4"/>
        <v/>
      </c>
      <c r="X72" s="570"/>
      <c r="Y72" s="570"/>
      <c r="Z72" s="570"/>
    </row>
    <row r="73" spans="2:32" ht="22.05" customHeight="1" x14ac:dyDescent="0.2">
      <c r="B73" s="539"/>
      <c r="C73" s="540"/>
      <c r="D73" s="540"/>
      <c r="E73" s="540"/>
      <c r="F73" s="540"/>
      <c r="G73" s="540"/>
      <c r="H73" s="540"/>
      <c r="I73" s="540"/>
      <c r="J73" s="540"/>
      <c r="K73" s="541"/>
      <c r="L73" s="558" t="str">
        <f t="shared" si="3"/>
        <v/>
      </c>
      <c r="M73" s="558"/>
      <c r="N73" s="558"/>
      <c r="O73" s="558"/>
      <c r="P73" s="558"/>
      <c r="Q73" s="527"/>
      <c r="R73" s="527"/>
      <c r="S73" s="527"/>
      <c r="T73" s="527"/>
      <c r="W73" s="570" t="str">
        <f t="shared" si="4"/>
        <v/>
      </c>
      <c r="X73" s="570"/>
      <c r="Y73" s="570"/>
      <c r="Z73" s="570"/>
    </row>
    <row r="74" spans="2:32" ht="22.05" customHeight="1" x14ac:dyDescent="0.2">
      <c r="B74" s="539"/>
      <c r="C74" s="540"/>
      <c r="D74" s="540"/>
      <c r="E74" s="540"/>
      <c r="F74" s="540"/>
      <c r="G74" s="540"/>
      <c r="H74" s="540"/>
      <c r="I74" s="540"/>
      <c r="J74" s="540"/>
      <c r="K74" s="541"/>
      <c r="L74" s="558" t="str">
        <f t="shared" si="3"/>
        <v/>
      </c>
      <c r="M74" s="558"/>
      <c r="N74" s="558"/>
      <c r="O74" s="558"/>
      <c r="P74" s="558"/>
      <c r="Q74" s="527"/>
      <c r="R74" s="527"/>
      <c r="S74" s="527"/>
      <c r="T74" s="527"/>
      <c r="W74" s="570" t="str">
        <f t="shared" si="4"/>
        <v/>
      </c>
      <c r="X74" s="570"/>
      <c r="Y74" s="570"/>
      <c r="Z74" s="570"/>
    </row>
    <row r="75" spans="2:32" ht="22.05" customHeight="1" x14ac:dyDescent="0.2">
      <c r="B75" s="539"/>
      <c r="C75" s="540"/>
      <c r="D75" s="540"/>
      <c r="E75" s="540"/>
      <c r="F75" s="540"/>
      <c r="G75" s="540"/>
      <c r="H75" s="540"/>
      <c r="I75" s="540"/>
      <c r="J75" s="540"/>
      <c r="K75" s="541"/>
      <c r="L75" s="558" t="str">
        <f t="shared" si="3"/>
        <v/>
      </c>
      <c r="M75" s="558"/>
      <c r="N75" s="558"/>
      <c r="O75" s="558"/>
      <c r="P75" s="558"/>
      <c r="Q75" s="527"/>
      <c r="R75" s="527"/>
      <c r="S75" s="527"/>
      <c r="T75" s="527"/>
      <c r="W75" s="570" t="str">
        <f t="shared" si="4"/>
        <v/>
      </c>
      <c r="X75" s="570"/>
      <c r="Y75" s="570"/>
      <c r="Z75" s="570"/>
    </row>
    <row r="76" spans="2:32" ht="22.05" customHeight="1" x14ac:dyDescent="0.2">
      <c r="B76" s="580" t="s">
        <v>153</v>
      </c>
      <c r="C76" s="581"/>
      <c r="D76" s="581"/>
      <c r="E76" s="581"/>
      <c r="F76" s="581"/>
      <c r="G76" s="581"/>
      <c r="H76" s="581"/>
      <c r="I76" s="581"/>
      <c r="J76" s="581"/>
      <c r="K76" s="581"/>
      <c r="L76" s="581"/>
      <c r="M76" s="581"/>
      <c r="N76" s="581"/>
      <c r="O76" s="581"/>
      <c r="P76" s="581"/>
      <c r="Q76" s="581"/>
      <c r="R76" s="581"/>
      <c r="S76" s="581"/>
      <c r="T76" s="581"/>
      <c r="U76" s="581"/>
      <c r="V76" s="581"/>
      <c r="W76" s="581"/>
      <c r="X76" s="581"/>
      <c r="Y76" s="581"/>
      <c r="Z76" s="581"/>
      <c r="AA76" s="581"/>
      <c r="AB76" s="581"/>
      <c r="AC76" s="581"/>
      <c r="AD76" s="581"/>
      <c r="AE76" s="581"/>
      <c r="AF76" s="581"/>
    </row>
    <row r="77" spans="2:32" ht="22.05" customHeight="1" x14ac:dyDescent="0.2">
      <c r="B77" s="580"/>
      <c r="C77" s="581"/>
      <c r="D77" s="581"/>
      <c r="E77" s="581"/>
      <c r="F77" s="581"/>
      <c r="G77" s="581"/>
      <c r="H77" s="581"/>
      <c r="I77" s="581"/>
      <c r="J77" s="581"/>
      <c r="K77" s="581"/>
      <c r="L77" s="581"/>
      <c r="M77" s="581"/>
      <c r="N77" s="581"/>
      <c r="O77" s="581"/>
      <c r="P77" s="581"/>
      <c r="Q77" s="581"/>
      <c r="R77" s="581"/>
      <c r="S77" s="581"/>
      <c r="T77" s="581"/>
      <c r="U77" s="581"/>
      <c r="V77" s="581"/>
      <c r="W77" s="581"/>
      <c r="X77" s="581"/>
      <c r="Y77" s="581"/>
      <c r="Z77" s="581"/>
      <c r="AA77" s="581"/>
      <c r="AB77" s="581"/>
      <c r="AC77" s="581"/>
      <c r="AD77" s="581"/>
      <c r="AE77" s="581"/>
      <c r="AF77" s="581"/>
    </row>
    <row r="78" spans="2:32" ht="22.05" customHeight="1" x14ac:dyDescent="0.2">
      <c r="B78" s="580"/>
      <c r="C78" s="581"/>
      <c r="D78" s="581"/>
      <c r="E78" s="581"/>
      <c r="F78" s="581"/>
      <c r="G78" s="581"/>
      <c r="H78" s="581"/>
      <c r="I78" s="581"/>
      <c r="J78" s="581"/>
      <c r="K78" s="581"/>
      <c r="L78" s="581"/>
      <c r="M78" s="581"/>
      <c r="N78" s="581"/>
      <c r="O78" s="581"/>
      <c r="P78" s="581"/>
      <c r="Q78" s="581"/>
      <c r="R78" s="581"/>
      <c r="S78" s="581"/>
      <c r="T78" s="581"/>
      <c r="U78" s="581"/>
      <c r="V78" s="581"/>
      <c r="W78" s="581"/>
      <c r="X78" s="581"/>
      <c r="Y78" s="581"/>
      <c r="Z78" s="581"/>
      <c r="AA78" s="581"/>
      <c r="AB78" s="581"/>
      <c r="AC78" s="581"/>
      <c r="AD78" s="581"/>
      <c r="AE78" s="581"/>
      <c r="AF78" s="581"/>
    </row>
    <row r="79" spans="2:32" ht="22.05" customHeight="1" x14ac:dyDescent="0.2"/>
    <row r="80" spans="2:32" ht="22.05" customHeight="1" x14ac:dyDescent="0.2"/>
    <row r="81" ht="22.05" customHeight="1" x14ac:dyDescent="0.2"/>
    <row r="82" ht="22.05" customHeight="1" x14ac:dyDescent="0.2"/>
    <row r="83" ht="22.05" customHeight="1" x14ac:dyDescent="0.2"/>
    <row r="84" ht="22.05" customHeight="1" x14ac:dyDescent="0.2"/>
    <row r="85" ht="22.05" customHeight="1" x14ac:dyDescent="0.2"/>
    <row r="86" ht="22.05" customHeight="1" x14ac:dyDescent="0.2"/>
    <row r="87" ht="22.05" customHeight="1" x14ac:dyDescent="0.2"/>
    <row r="88" ht="22.05" customHeight="1" x14ac:dyDescent="0.2"/>
    <row r="89" ht="22.05" customHeight="1" x14ac:dyDescent="0.2"/>
    <row r="90" ht="22.05" customHeight="1" x14ac:dyDescent="0.2"/>
    <row r="91" ht="22.05" customHeight="1" x14ac:dyDescent="0.2"/>
    <row r="92" ht="22.05" customHeight="1" x14ac:dyDescent="0.2"/>
    <row r="93" ht="22.05" customHeight="1" x14ac:dyDescent="0.2"/>
    <row r="94" ht="22.05" customHeight="1" x14ac:dyDescent="0.2"/>
    <row r="95" ht="22.05" customHeight="1" x14ac:dyDescent="0.2"/>
    <row r="96" ht="22.05" customHeight="1" x14ac:dyDescent="0.2"/>
    <row r="97" ht="22.05" customHeight="1" x14ac:dyDescent="0.2"/>
    <row r="98" ht="22.05" customHeight="1" x14ac:dyDescent="0.2"/>
    <row r="99" ht="22.05" customHeight="1" x14ac:dyDescent="0.2"/>
    <row r="100" ht="22.05" customHeight="1" x14ac:dyDescent="0.2"/>
    <row r="101" ht="22.05" customHeight="1" x14ac:dyDescent="0.2"/>
    <row r="102" ht="22.05" customHeight="1" x14ac:dyDescent="0.2"/>
    <row r="103" ht="22.05" customHeight="1" x14ac:dyDescent="0.2"/>
    <row r="104" ht="22.05" customHeight="1" x14ac:dyDescent="0.2"/>
    <row r="105" ht="22.05" customHeight="1" x14ac:dyDescent="0.2"/>
    <row r="106" ht="22.05" customHeight="1" x14ac:dyDescent="0.2"/>
    <row r="107" ht="22.05" customHeight="1" x14ac:dyDescent="0.2"/>
    <row r="108" ht="22.05" customHeight="1" x14ac:dyDescent="0.2"/>
    <row r="109" ht="22.05" customHeight="1" x14ac:dyDescent="0.2"/>
    <row r="110" ht="22.05" customHeight="1" x14ac:dyDescent="0.2"/>
    <row r="111" ht="22.05" customHeight="1" x14ac:dyDescent="0.2"/>
    <row r="112" ht="22.05" customHeight="1" x14ac:dyDescent="0.2"/>
    <row r="113" ht="22.05" customHeight="1" x14ac:dyDescent="0.2"/>
    <row r="114" ht="22.05" customHeight="1" x14ac:dyDescent="0.2"/>
    <row r="115" ht="22.05" customHeight="1" x14ac:dyDescent="0.2"/>
    <row r="116" ht="22.05" customHeight="1" x14ac:dyDescent="0.2"/>
    <row r="117" ht="22.05" customHeight="1" x14ac:dyDescent="0.2"/>
    <row r="118" ht="22.05" customHeight="1" x14ac:dyDescent="0.2"/>
    <row r="119" ht="22.05" customHeight="1" x14ac:dyDescent="0.2"/>
    <row r="120" ht="22.05" customHeight="1" x14ac:dyDescent="0.2"/>
    <row r="121" ht="22.05" customHeight="1" x14ac:dyDescent="0.2"/>
    <row r="122" ht="22.05" customHeight="1" x14ac:dyDescent="0.2"/>
    <row r="123" ht="22.05" customHeight="1" x14ac:dyDescent="0.2"/>
    <row r="124" ht="22.05" customHeight="1" x14ac:dyDescent="0.2"/>
    <row r="125" ht="22.05" customHeight="1" x14ac:dyDescent="0.2"/>
    <row r="126" ht="22.05" customHeight="1" x14ac:dyDescent="0.2"/>
    <row r="127" ht="22.05" customHeight="1" x14ac:dyDescent="0.2"/>
    <row r="128" ht="22.05" customHeight="1" x14ac:dyDescent="0.2"/>
    <row r="129" ht="22.05" customHeight="1" x14ac:dyDescent="0.2"/>
    <row r="130" ht="22.05" customHeight="1" x14ac:dyDescent="0.2"/>
    <row r="131" ht="22.05" customHeight="1" x14ac:dyDescent="0.2"/>
    <row r="132" ht="22.05" customHeight="1" x14ac:dyDescent="0.2"/>
    <row r="133" ht="22.05" customHeight="1" x14ac:dyDescent="0.2"/>
    <row r="134" ht="22.05" customHeight="1" x14ac:dyDescent="0.2"/>
    <row r="135" ht="22.05" customHeight="1" x14ac:dyDescent="0.2"/>
    <row r="136" ht="22.05" customHeight="1" x14ac:dyDescent="0.2"/>
    <row r="137" ht="22.05" customHeight="1" x14ac:dyDescent="0.2"/>
    <row r="138" ht="22.05" customHeight="1" x14ac:dyDescent="0.2"/>
    <row r="139" ht="22.05" customHeight="1" x14ac:dyDescent="0.2"/>
    <row r="140" ht="22.05" customHeight="1" x14ac:dyDescent="0.2"/>
    <row r="141" ht="22.05" customHeight="1" x14ac:dyDescent="0.2"/>
    <row r="142" ht="22.05" customHeight="1" x14ac:dyDescent="0.2"/>
    <row r="143" ht="22.05" customHeight="1" x14ac:dyDescent="0.2"/>
    <row r="144" ht="22.05" customHeight="1" x14ac:dyDescent="0.2"/>
    <row r="145" ht="22.05" customHeight="1" x14ac:dyDescent="0.2"/>
    <row r="146" ht="22.05" customHeight="1" x14ac:dyDescent="0.2"/>
    <row r="147" ht="22.05" customHeight="1" x14ac:dyDescent="0.2"/>
    <row r="148" ht="22.05" customHeight="1" x14ac:dyDescent="0.2"/>
    <row r="149" ht="22.05" customHeight="1" x14ac:dyDescent="0.2"/>
    <row r="150" ht="22.05" customHeight="1" x14ac:dyDescent="0.2"/>
    <row r="151" ht="22.05" customHeight="1" x14ac:dyDescent="0.2"/>
    <row r="152" ht="22.05" customHeight="1" x14ac:dyDescent="0.2"/>
    <row r="153" ht="22.05" customHeight="1" x14ac:dyDescent="0.2"/>
  </sheetData>
  <mergeCells count="182">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 ref="L72:P72"/>
    <mergeCell ref="Q72:T72"/>
    <mergeCell ref="W72:Z72"/>
    <mergeCell ref="B73:K73"/>
    <mergeCell ref="L73:P73"/>
    <mergeCell ref="Q73:T73"/>
    <mergeCell ref="W73:Z73"/>
    <mergeCell ref="B74:K74"/>
    <mergeCell ref="L74:P74"/>
    <mergeCell ref="Q74:T74"/>
    <mergeCell ref="W74:Z74"/>
    <mergeCell ref="B70:K70"/>
    <mergeCell ref="L70:P70"/>
    <mergeCell ref="Q70:T70"/>
    <mergeCell ref="U70:V70"/>
    <mergeCell ref="W70:Z70"/>
    <mergeCell ref="B71:K71"/>
    <mergeCell ref="L71:P71"/>
    <mergeCell ref="Q71:T71"/>
    <mergeCell ref="W71:Z71"/>
    <mergeCell ref="B68:K68"/>
    <mergeCell ref="L68:P68"/>
    <mergeCell ref="Q68:T68"/>
    <mergeCell ref="U68:V68"/>
    <mergeCell ref="W68:Z68"/>
    <mergeCell ref="B69:K69"/>
    <mergeCell ref="L69:P69"/>
    <mergeCell ref="Q69:T69"/>
    <mergeCell ref="U69:V69"/>
    <mergeCell ref="W69:Z69"/>
    <mergeCell ref="B65:K65"/>
    <mergeCell ref="L65:P65"/>
    <mergeCell ref="Q65:T65"/>
    <mergeCell ref="W65:Z65"/>
    <mergeCell ref="B66:K66"/>
    <mergeCell ref="L66:P66"/>
    <mergeCell ref="Q66:T66"/>
    <mergeCell ref="W66:Z66"/>
    <mergeCell ref="B67:K67"/>
    <mergeCell ref="L67:P67"/>
    <mergeCell ref="Q67:T67"/>
    <mergeCell ref="W67:Z67"/>
    <mergeCell ref="B63:K63"/>
    <mergeCell ref="L63:P63"/>
    <mergeCell ref="Q63:T63"/>
    <mergeCell ref="U63:V63"/>
    <mergeCell ref="W63:Z63"/>
    <mergeCell ref="B64:K64"/>
    <mergeCell ref="L64:P64"/>
    <mergeCell ref="Q64:T64"/>
    <mergeCell ref="W64:Z64"/>
    <mergeCell ref="B61:K61"/>
    <mergeCell ref="L61:P61"/>
    <mergeCell ref="Q61:T61"/>
    <mergeCell ref="U61:V61"/>
    <mergeCell ref="W61:Z61"/>
    <mergeCell ref="B62:K62"/>
    <mergeCell ref="L62:P62"/>
    <mergeCell ref="Q62:T62"/>
    <mergeCell ref="U62:V62"/>
    <mergeCell ref="W62:Z62"/>
    <mergeCell ref="B59:K59"/>
    <mergeCell ref="L59:P59"/>
    <mergeCell ref="Q59:T59"/>
    <mergeCell ref="U59:V59"/>
    <mergeCell ref="W59:Z59"/>
    <mergeCell ref="B60:K60"/>
    <mergeCell ref="L60:P60"/>
    <mergeCell ref="Q60:T60"/>
    <mergeCell ref="U60:V60"/>
    <mergeCell ref="W60:Z60"/>
    <mergeCell ref="B53:I53"/>
    <mergeCell ref="B57:K57"/>
    <mergeCell ref="L57:P57"/>
    <mergeCell ref="Q57:T57"/>
    <mergeCell ref="U57:V57"/>
    <mergeCell ref="W57:Z57"/>
    <mergeCell ref="B58:K58"/>
    <mergeCell ref="L58:P58"/>
    <mergeCell ref="Q58:T58"/>
    <mergeCell ref="U58:V58"/>
    <mergeCell ref="W58:Z58"/>
    <mergeCell ref="B42:K42"/>
    <mergeCell ref="L42:P42"/>
    <mergeCell ref="Q42:T42"/>
    <mergeCell ref="U42:X42"/>
    <mergeCell ref="AA42:AD42"/>
    <mergeCell ref="B47:W47"/>
    <mergeCell ref="K49:AF49"/>
    <mergeCell ref="K50:AF50"/>
    <mergeCell ref="B51:AF51"/>
    <mergeCell ref="B40:K40"/>
    <mergeCell ref="L40:P40"/>
    <mergeCell ref="Q40:T40"/>
    <mergeCell ref="U40:X40"/>
    <mergeCell ref="AA40:AD40"/>
    <mergeCell ref="B41:K41"/>
    <mergeCell ref="L41:P41"/>
    <mergeCell ref="Q41:T41"/>
    <mergeCell ref="U41:X41"/>
    <mergeCell ref="AA41:AD41"/>
    <mergeCell ref="B38:K38"/>
    <mergeCell ref="L38:P38"/>
    <mergeCell ref="Q38:T38"/>
    <mergeCell ref="U38:X38"/>
    <mergeCell ref="Y38:Z38"/>
    <mergeCell ref="AA38:AD38"/>
    <mergeCell ref="B39:K39"/>
    <mergeCell ref="L39:P39"/>
    <mergeCell ref="Q39:T39"/>
    <mergeCell ref="U39:X39"/>
    <mergeCell ref="AA39:AD39"/>
    <mergeCell ref="B36:K36"/>
    <mergeCell ref="L36:P36"/>
    <mergeCell ref="Q36:T36"/>
    <mergeCell ref="U36:X36"/>
    <mergeCell ref="Y36:Z36"/>
    <mergeCell ref="AA36:AD36"/>
    <mergeCell ref="B37:K37"/>
    <mergeCell ref="L37:P37"/>
    <mergeCell ref="Q37:T37"/>
    <mergeCell ref="U37:X37"/>
    <mergeCell ref="Y37:Z37"/>
    <mergeCell ref="AA37:AD37"/>
    <mergeCell ref="B19:Y19"/>
    <mergeCell ref="Z19:AB19"/>
    <mergeCell ref="B20:G20"/>
    <mergeCell ref="H20:J20"/>
    <mergeCell ref="B21:G21"/>
    <mergeCell ref="H21:J21"/>
    <mergeCell ref="B31:I31"/>
    <mergeCell ref="B35:K35"/>
    <mergeCell ref="L35:P35"/>
    <mergeCell ref="Q35:T35"/>
    <mergeCell ref="U35:X35"/>
    <mergeCell ref="Y35:Z35"/>
    <mergeCell ref="AA35:AD35"/>
    <mergeCell ref="B12:F12"/>
    <mergeCell ref="G12:Q12"/>
    <mergeCell ref="R12:U12"/>
    <mergeCell ref="V12:AB12"/>
    <mergeCell ref="B17:K17"/>
    <mergeCell ref="L17:M17"/>
    <mergeCell ref="N17:O17"/>
    <mergeCell ref="Q17:R17"/>
    <mergeCell ref="B18:O18"/>
    <mergeCell ref="P18:R18"/>
    <mergeCell ref="A2:AG2"/>
    <mergeCell ref="B10:F10"/>
    <mergeCell ref="G10:J10"/>
    <mergeCell ref="K10:N10"/>
    <mergeCell ref="O10:AB10"/>
    <mergeCell ref="B11:F11"/>
    <mergeCell ref="G11:J11"/>
    <mergeCell ref="K11:N11"/>
    <mergeCell ref="O11:T11"/>
    <mergeCell ref="U11:X11"/>
    <mergeCell ref="Y11:AF11"/>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7" orientation="portrait" r:id="rId1"/>
  <rowBreaks count="1" manualBreakCount="1">
    <brk id="51" max="3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2.6" x14ac:dyDescent="0.2"/>
  <cols>
    <col min="1" max="1" width="3.77734375" style="2" customWidth="1"/>
    <col min="2" max="18" width="9" style="2" customWidth="1"/>
    <col min="19" max="19" width="10.77734375" style="2" customWidth="1"/>
    <col min="20" max="20" width="3.77734375" style="2" customWidth="1"/>
    <col min="21" max="21" width="5" style="2" customWidth="1"/>
    <col min="22" max="22" width="9" style="2" customWidth="1"/>
    <col min="23" max="16384" width="9" style="2"/>
  </cols>
  <sheetData>
    <row r="1" spans="1:21" ht="13.8" x14ac:dyDescent="0.2">
      <c r="A1" s="2" t="s">
        <v>242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601" t="s">
        <v>33</v>
      </c>
      <c r="B2" s="601"/>
      <c r="C2" s="601"/>
      <c r="D2" s="601"/>
      <c r="E2" s="601"/>
      <c r="F2" s="601"/>
      <c r="G2" s="601"/>
      <c r="H2" s="601"/>
      <c r="I2" s="601"/>
      <c r="J2" s="601"/>
      <c r="K2" s="601"/>
      <c r="L2" s="601"/>
      <c r="M2" s="601"/>
      <c r="N2" s="601"/>
      <c r="O2" s="601"/>
      <c r="P2" s="601"/>
      <c r="Q2" s="601"/>
      <c r="R2" s="601"/>
      <c r="S2" s="601"/>
      <c r="T2" s="601"/>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602" t="s">
        <v>169</v>
      </c>
      <c r="C4" s="602"/>
      <c r="D4" s="602"/>
      <c r="E4" s="602"/>
      <c r="F4" s="602"/>
      <c r="G4" s="602"/>
      <c r="H4" s="602"/>
      <c r="I4" s="602"/>
      <c r="J4" s="602"/>
      <c r="K4" s="602"/>
      <c r="L4" s="602"/>
      <c r="M4" s="602"/>
      <c r="N4" s="602"/>
      <c r="O4" s="602"/>
      <c r="P4" s="602"/>
      <c r="Q4" s="602"/>
      <c r="R4" s="602"/>
      <c r="S4" s="602"/>
      <c r="T4" s="1"/>
      <c r="U4" s="1"/>
    </row>
    <row r="5" spans="1:21" ht="13.8" x14ac:dyDescent="0.15">
      <c r="K5" s="182"/>
      <c r="L5" s="182"/>
      <c r="M5" s="182"/>
      <c r="N5" s="182"/>
      <c r="Q5" s="126"/>
      <c r="R5" s="126"/>
      <c r="S5" s="126"/>
    </row>
    <row r="6" spans="1:21" ht="18.75" customHeight="1" x14ac:dyDescent="0.15">
      <c r="B6" s="6" t="s">
        <v>170</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629" t="s">
        <v>148</v>
      </c>
      <c r="G7" s="172"/>
      <c r="H7" s="183"/>
      <c r="I7" s="183"/>
      <c r="J7" s="190" t="s">
        <v>34</v>
      </c>
      <c r="K7" s="191"/>
      <c r="L7" s="183" t="s">
        <v>158</v>
      </c>
      <c r="M7" s="183"/>
      <c r="N7" s="183"/>
      <c r="O7" s="195"/>
      <c r="P7" s="603">
        <f>K7+1</f>
        <v>1</v>
      </c>
      <c r="Q7" s="604"/>
      <c r="R7" s="605"/>
      <c r="S7" s="631" t="s">
        <v>74</v>
      </c>
      <c r="T7" s="204"/>
      <c r="U7" s="204"/>
    </row>
    <row r="8" spans="1:21" x14ac:dyDescent="0.15">
      <c r="B8" s="142"/>
      <c r="C8" s="151"/>
      <c r="D8" s="157"/>
      <c r="E8" s="161"/>
      <c r="F8" s="630"/>
      <c r="G8" s="154" t="s">
        <v>68</v>
      </c>
      <c r="H8" s="184" t="s">
        <v>157</v>
      </c>
      <c r="I8" s="154" t="s">
        <v>1</v>
      </c>
      <c r="J8" s="184" t="s">
        <v>177</v>
      </c>
      <c r="K8" s="184" t="s">
        <v>99</v>
      </c>
      <c r="L8" s="192" t="s">
        <v>132</v>
      </c>
      <c r="M8" s="154" t="s">
        <v>137</v>
      </c>
      <c r="N8" s="184" t="s">
        <v>51</v>
      </c>
      <c r="O8" s="184" t="s">
        <v>59</v>
      </c>
      <c r="P8" s="154" t="s">
        <v>110</v>
      </c>
      <c r="Q8" s="184" t="s">
        <v>54</v>
      </c>
      <c r="R8" s="184" t="s">
        <v>35</v>
      </c>
      <c r="S8" s="632"/>
      <c r="T8" s="204"/>
      <c r="U8" s="204"/>
    </row>
    <row r="9" spans="1:21" ht="38.25" customHeight="1" x14ac:dyDescent="0.15">
      <c r="B9" s="633" t="s">
        <v>171</v>
      </c>
      <c r="C9" s="606" t="s">
        <v>90</v>
      </c>
      <c r="D9" s="607"/>
      <c r="E9" s="608"/>
      <c r="F9" s="163">
        <v>0.5</v>
      </c>
      <c r="G9" s="173"/>
      <c r="H9" s="185"/>
      <c r="I9" s="185"/>
      <c r="J9" s="185"/>
      <c r="K9" s="185"/>
      <c r="L9" s="185"/>
      <c r="M9" s="185"/>
      <c r="N9" s="185"/>
      <c r="O9" s="185"/>
      <c r="P9" s="185"/>
      <c r="Q9" s="185"/>
      <c r="R9" s="185"/>
      <c r="S9" s="198"/>
      <c r="T9" s="182"/>
      <c r="U9" s="182"/>
    </row>
    <row r="10" spans="1:21" ht="31.5" customHeight="1" x14ac:dyDescent="0.15">
      <c r="B10" s="634"/>
      <c r="C10" s="609" t="s">
        <v>168</v>
      </c>
      <c r="D10" s="610"/>
      <c r="E10" s="611"/>
      <c r="F10" s="164">
        <v>0.75</v>
      </c>
      <c r="G10" s="174"/>
      <c r="H10" s="186"/>
      <c r="I10" s="186"/>
      <c r="J10" s="186"/>
      <c r="K10" s="186"/>
      <c r="L10" s="186"/>
      <c r="M10" s="186"/>
      <c r="N10" s="186"/>
      <c r="O10" s="186"/>
      <c r="P10" s="186"/>
      <c r="Q10" s="186"/>
      <c r="R10" s="186"/>
      <c r="S10" s="198"/>
      <c r="T10" s="182"/>
      <c r="U10" s="182"/>
    </row>
    <row r="11" spans="1:21" ht="31.5" customHeight="1" x14ac:dyDescent="0.15">
      <c r="B11" s="635"/>
      <c r="C11" s="617" t="s">
        <v>173</v>
      </c>
      <c r="D11" s="618"/>
      <c r="E11" s="619"/>
      <c r="F11" s="165">
        <v>1</v>
      </c>
      <c r="G11" s="175"/>
      <c r="H11" s="187"/>
      <c r="I11" s="187"/>
      <c r="J11" s="187"/>
      <c r="K11" s="187"/>
      <c r="L11" s="187"/>
      <c r="M11" s="187"/>
      <c r="N11" s="187"/>
      <c r="O11" s="187"/>
      <c r="P11" s="187"/>
      <c r="Q11" s="187"/>
      <c r="R11" s="187"/>
      <c r="S11" s="198"/>
      <c r="T11" s="182"/>
      <c r="U11" s="182"/>
    </row>
    <row r="12" spans="1:21" ht="31.5" customHeight="1" x14ac:dyDescent="0.15">
      <c r="B12" s="633" t="s">
        <v>147</v>
      </c>
      <c r="C12" s="636" t="s">
        <v>47</v>
      </c>
      <c r="D12" s="620" t="s">
        <v>64</v>
      </c>
      <c r="E12" s="621"/>
      <c r="F12" s="166">
        <v>0.5</v>
      </c>
      <c r="G12" s="176"/>
      <c r="H12" s="188"/>
      <c r="I12" s="176"/>
      <c r="J12" s="188"/>
      <c r="K12" s="188"/>
      <c r="L12" s="193"/>
      <c r="M12" s="176"/>
      <c r="N12" s="188"/>
      <c r="O12" s="196"/>
      <c r="P12" s="176"/>
      <c r="Q12" s="188"/>
      <c r="R12" s="188"/>
      <c r="S12" s="198"/>
      <c r="T12" s="182"/>
      <c r="U12" s="182"/>
    </row>
    <row r="13" spans="1:21" ht="31.5" customHeight="1" x14ac:dyDescent="0.15">
      <c r="B13" s="634"/>
      <c r="C13" s="637"/>
      <c r="D13" s="622" t="s">
        <v>168</v>
      </c>
      <c r="E13" s="623"/>
      <c r="F13" s="167">
        <v>0.75</v>
      </c>
      <c r="G13" s="177"/>
      <c r="H13" s="186"/>
      <c r="I13" s="177"/>
      <c r="J13" s="186"/>
      <c r="K13" s="186"/>
      <c r="L13" s="174"/>
      <c r="M13" s="177"/>
      <c r="N13" s="186"/>
      <c r="O13" s="186"/>
      <c r="P13" s="177"/>
      <c r="Q13" s="186"/>
      <c r="R13" s="186"/>
      <c r="S13" s="198"/>
      <c r="T13" s="182"/>
      <c r="U13" s="182"/>
    </row>
    <row r="14" spans="1:21" ht="31.5" customHeight="1" x14ac:dyDescent="0.15">
      <c r="B14" s="634"/>
      <c r="C14" s="638"/>
      <c r="D14" s="624" t="s">
        <v>173</v>
      </c>
      <c r="E14" s="625"/>
      <c r="F14" s="168">
        <v>1</v>
      </c>
      <c r="G14" s="178"/>
      <c r="H14" s="187"/>
      <c r="I14" s="178"/>
      <c r="J14" s="187"/>
      <c r="K14" s="187"/>
      <c r="L14" s="175"/>
      <c r="M14" s="178"/>
      <c r="N14" s="187"/>
      <c r="O14" s="187"/>
      <c r="P14" s="178"/>
      <c r="Q14" s="187"/>
      <c r="R14" s="187"/>
      <c r="S14" s="198"/>
      <c r="T14" s="182"/>
      <c r="U14" s="182"/>
    </row>
    <row r="15" spans="1:21" ht="33" customHeight="1" x14ac:dyDescent="0.15">
      <c r="B15" s="635"/>
      <c r="C15" s="152" t="s">
        <v>43</v>
      </c>
      <c r="D15" s="626" t="s">
        <v>122</v>
      </c>
      <c r="E15" s="627"/>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15">
      <c r="B17" s="144"/>
      <c r="C17" s="612" t="s">
        <v>70</v>
      </c>
      <c r="D17" s="612"/>
      <c r="E17" s="612"/>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660" t="s">
        <v>187</v>
      </c>
      <c r="C18" s="661"/>
      <c r="D18" s="661"/>
      <c r="E18" s="662"/>
      <c r="F18" s="166">
        <v>0.8571428571428571</v>
      </c>
      <c r="G18" s="181"/>
      <c r="H18" s="181"/>
      <c r="I18" s="181"/>
      <c r="J18" s="181"/>
      <c r="K18" s="181"/>
      <c r="L18" s="181"/>
      <c r="M18" s="181"/>
      <c r="N18" s="181"/>
      <c r="O18" s="181"/>
      <c r="P18" s="181"/>
      <c r="Q18" s="181"/>
      <c r="R18" s="181"/>
      <c r="S18" s="200"/>
      <c r="T18" s="182"/>
      <c r="U18" s="182"/>
    </row>
    <row r="19" spans="2:21" ht="18" customHeight="1" x14ac:dyDescent="0.15">
      <c r="B19" s="144"/>
      <c r="C19" s="612" t="s">
        <v>136</v>
      </c>
      <c r="D19" s="612"/>
      <c r="E19" s="612"/>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181</v>
      </c>
      <c r="U19" s="206"/>
    </row>
    <row r="20" spans="2:21" ht="45" customHeight="1" x14ac:dyDescent="0.15">
      <c r="B20" s="639" t="s">
        <v>188</v>
      </c>
      <c r="C20" s="640"/>
      <c r="D20" s="640"/>
      <c r="E20" s="640"/>
      <c r="F20" s="640"/>
      <c r="G20" s="640"/>
      <c r="H20" s="640"/>
      <c r="I20" s="640"/>
      <c r="J20" s="640"/>
      <c r="K20" s="640"/>
      <c r="L20" s="640"/>
      <c r="M20" s="640"/>
      <c r="N20" s="640"/>
      <c r="O20" s="641"/>
      <c r="P20" s="613" t="s">
        <v>180</v>
      </c>
      <c r="Q20" s="613"/>
      <c r="R20" s="614"/>
      <c r="S20" s="202">
        <f>COUNTIF(G19:Q19,"&gt;0")</f>
        <v>0</v>
      </c>
      <c r="T20" s="206" t="s">
        <v>182</v>
      </c>
      <c r="U20" s="206"/>
    </row>
    <row r="21" spans="2:21" ht="45" customHeight="1" x14ac:dyDescent="0.15">
      <c r="B21" s="642"/>
      <c r="C21" s="643"/>
      <c r="D21" s="643"/>
      <c r="E21" s="643"/>
      <c r="F21" s="643"/>
      <c r="G21" s="643"/>
      <c r="H21" s="643"/>
      <c r="I21" s="643"/>
      <c r="J21" s="643"/>
      <c r="K21" s="643"/>
      <c r="L21" s="643"/>
      <c r="M21" s="643"/>
      <c r="N21" s="643"/>
      <c r="O21" s="644"/>
      <c r="P21" s="615" t="s">
        <v>18</v>
      </c>
      <c r="Q21" s="615"/>
      <c r="R21" s="616"/>
      <c r="S21" s="203" t="str">
        <f>IF(S20&lt;1,"",S19/S20)</f>
        <v/>
      </c>
      <c r="T21" s="207" t="s">
        <v>183</v>
      </c>
      <c r="U21" s="207"/>
    </row>
    <row r="22" spans="2:21" ht="125.25" customHeight="1" x14ac:dyDescent="0.2">
      <c r="B22" s="645"/>
      <c r="C22" s="646"/>
      <c r="D22" s="646"/>
      <c r="E22" s="646"/>
      <c r="F22" s="646"/>
      <c r="G22" s="646"/>
      <c r="H22" s="646"/>
      <c r="I22" s="646"/>
      <c r="J22" s="646"/>
      <c r="K22" s="646"/>
      <c r="L22" s="646"/>
      <c r="M22" s="646"/>
      <c r="N22" s="646"/>
      <c r="O22" s="647"/>
      <c r="P22" s="648" t="s">
        <v>165</v>
      </c>
      <c r="Q22" s="649"/>
      <c r="R22" s="649"/>
      <c r="S22" s="649"/>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112</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650" t="s">
        <v>5</v>
      </c>
      <c r="C26" s="651"/>
      <c r="D26" s="147"/>
      <c r="E26" s="147"/>
      <c r="F26" s="147"/>
      <c r="G26" s="652" t="s">
        <v>175</v>
      </c>
      <c r="H26" s="653"/>
      <c r="I26" s="147"/>
      <c r="J26" s="654" t="s">
        <v>178</v>
      </c>
      <c r="K26" s="655"/>
      <c r="M26" s="147"/>
      <c r="N26" s="147"/>
    </row>
    <row r="27" spans="2:21" ht="29.25" customHeight="1" x14ac:dyDescent="0.15">
      <c r="B27" s="656"/>
      <c r="C27" s="657"/>
      <c r="D27" s="159" t="s">
        <v>174</v>
      </c>
      <c r="E27" s="162">
        <v>0.9</v>
      </c>
      <c r="F27" s="159" t="s">
        <v>174</v>
      </c>
      <c r="G27" s="656"/>
      <c r="H27" s="657"/>
      <c r="I27" s="159" t="s">
        <v>176</v>
      </c>
      <c r="J27" s="658">
        <f>B27*E27*G27</f>
        <v>0</v>
      </c>
      <c r="K27" s="659"/>
      <c r="L27" s="194" t="s">
        <v>179</v>
      </c>
      <c r="M27" s="147"/>
      <c r="N27" s="147"/>
    </row>
    <row r="28" spans="2:21" ht="70.5" customHeight="1" x14ac:dyDescent="0.2">
      <c r="B28" s="628" t="s">
        <v>172</v>
      </c>
      <c r="C28" s="628"/>
      <c r="D28" s="628"/>
      <c r="E28" s="628"/>
      <c r="F28" s="628"/>
      <c r="G28" s="628"/>
      <c r="H28" s="628"/>
      <c r="I28" s="628"/>
      <c r="J28" s="628"/>
      <c r="K28" s="628"/>
      <c r="L28" s="628"/>
      <c r="M28" s="628"/>
      <c r="N28" s="628"/>
      <c r="O28" s="628"/>
      <c r="P28" s="628"/>
      <c r="Q28" s="628"/>
      <c r="R28" s="628"/>
      <c r="S28" s="628"/>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 ref="C19:E19"/>
    <mergeCell ref="P20:R20"/>
    <mergeCell ref="P21:R21"/>
    <mergeCell ref="C11:E11"/>
    <mergeCell ref="D12:E12"/>
    <mergeCell ref="D13:E13"/>
    <mergeCell ref="D14:E14"/>
    <mergeCell ref="D15:E15"/>
    <mergeCell ref="A2:T2"/>
    <mergeCell ref="B4:S4"/>
    <mergeCell ref="P7:R7"/>
    <mergeCell ref="C9:E9"/>
    <mergeCell ref="C10:E10"/>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添付書類一覧表（認知デイ）</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'添付書類一覧表（認知デイ）'!Print_Area</vt:lpstr>
      <vt:lpstr>'様式１－２　サービス提供体制強化加算届出書（地域密着・認知デイ'!Print_Area</vt:lpstr>
      <vt:lpstr>'様式22-1感感染症又は災害の発生を理由とする'!Print_Area</vt:lpstr>
      <vt:lpstr>'様式22-2　利用延人員数計算シート'!Print_Area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2024-09-24T05:24:27Z</cp:lastPrinted>
  <dcterms:created xsi:type="dcterms:W3CDTF">2022-03-23T02:04:04Z</dcterms:created>
  <dcterms:modified xsi:type="dcterms:W3CDTF">2025-11-17T02:45:42Z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