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体制：添付書類一覧の不備修正、\加算\kasan_chiikiday\"/>
    </mc:Choice>
  </mc:AlternateContent>
  <xr:revisionPtr revIDLastSave="0" documentId="13_ncr:1_{4AF27049-0FDE-4101-B52E-EA13EBB35333}" xr6:coauthVersionLast="47" xr6:coauthVersionMax="47" xr10:uidLastSave="{00000000-0000-0000-0000-000000000000}"/>
  <bookViews>
    <workbookView xWindow="28680" yWindow="-10080" windowWidth="29040" windowHeight="15720" tabRatio="898" xr2:uid="{00000000-000D-0000-FFFF-FFFF00000000}"/>
  </bookViews>
  <sheets>
    <sheet name="添付書類一覧表（地域通所）" sheetId="106" r:id="rId1"/>
    <sheet name="勤務形態一覧表" sheetId="102" r:id="rId2"/>
    <sheet name="シフト記号票" sheetId="103" r:id="rId3"/>
    <sheet name="様式１－２　サービス提供体制強化加算届出書（地域密着・認知デイ" sheetId="69" r:id="rId4"/>
    <sheet name="参考計算書（Ａ）有資格者の割合の計算用" sheetId="11" r:id="rId5"/>
    <sheet name="参考計算書（Ｂ）勤続７年以上職員の割合の計算用" sheetId="12" r:id="rId6"/>
    <sheet name="参考計算書（Ｃ）常勤職員の割合の計算用" sheetId="13" r:id="rId7"/>
    <sheet name="様式3-1　中重度者ケア体制加算に係る届出書" sheetId="74" r:id="rId8"/>
    <sheet name="様式3-2　利用者の割合に関する計算書（中重度者ケア体制加算" sheetId="75" r:id="rId9"/>
    <sheet name="様式4-1　認知症加算に係る届出書" sheetId="76" r:id="rId10"/>
    <sheet name="様式4-2　利用者の割合に関する計算書" sheetId="77" r:id="rId11"/>
    <sheet name="様式16　生活相談員配置等加算に係る届出書" sheetId="86" r:id="rId12"/>
    <sheet name="様式22-1感感染症又は災害の発生を理由とする" sheetId="3" r:id="rId13"/>
    <sheet name="様式22-2　利用延人員数計算シート" sheetId="8" r:id="rId14"/>
  </sheets>
  <externalReferences>
    <externalReference r:id="rId15"/>
    <externalReference r:id="rId16"/>
    <externalReference r:id="rId17"/>
  </externalReferences>
  <definedNames>
    <definedName name="_xlnm._FilterDatabase" localSheetId="12" hidden="1">'様式22-1感感染症又は災害の発生を理由とする'!$B$16:$AF$29</definedName>
    <definedName name="ｋ" localSheetId="3">#N/A</definedName>
    <definedName name="ｋ" localSheetId="11">#N/A</definedName>
    <definedName name="ｋ" localSheetId="7">#N/A</definedName>
    <definedName name="ｋ" localSheetId="8">#N/A</definedName>
    <definedName name="ｋ" localSheetId="9">#N/A</definedName>
    <definedName name="ｋ" localSheetId="10">#N/A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'添付書類一覧表（地域通所）'!$A$1:$D$46</definedName>
    <definedName name="_xlnm.Print_Area" localSheetId="3">'様式１－２　サービス提供体制強化加算届出書（地域密着・認知デイ'!$A$1:$AD$47</definedName>
    <definedName name="_xlnm.Print_Area" localSheetId="11">'様式16　生活相談員配置等加算に係る届出書'!$A$1:$Y$30</definedName>
    <definedName name="_xlnm.Print_Area" localSheetId="12">'様式22-1感感染症又は災害の発生を理由とする'!$A$1:$AG$78</definedName>
    <definedName name="_xlnm.Print_Area" localSheetId="13">'様式22-2　利用延人員数計算シート'!$A$1:$T$28</definedName>
    <definedName name="_xlnm.Print_Area" localSheetId="7">'様式3-1　中重度者ケア体制加算に係る届出書'!$A$1:$Y$32</definedName>
    <definedName name="_xlnm.Print_Area" localSheetId="8">'様式3-2　利用者の割合に関する計算書（中重度者ケア体制加算'!$A$1:$W$48</definedName>
    <definedName name="_xlnm.Print_Area" localSheetId="9">'様式4-1　認知症加算に係る届出書'!$A$1:$AB$38</definedName>
    <definedName name="_xlnm.Print_Area" localSheetId="10">'様式4-2　利用者の割合に関する計算書'!$A$1:$W$49</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11">#N/A</definedName>
    <definedName name="サービス名" localSheetId="7">#N/A</definedName>
    <definedName name="サービス名" localSheetId="8">#N/A</definedName>
    <definedName name="サービス名" localSheetId="9">#N/A</definedName>
    <definedName name="サービス名" localSheetId="10">#N/A</definedName>
    <definedName name="サービス名">#REF!</definedName>
    <definedName name="サービス名称" localSheetId="3">#N/A</definedName>
    <definedName name="サービス名称" localSheetId="11">#N/A</definedName>
    <definedName name="サービス名称" localSheetId="7">#N/A</definedName>
    <definedName name="サービス名称" localSheetId="8">#N/A</definedName>
    <definedName name="サービス名称" localSheetId="9">#N/A</definedName>
    <definedName name="サービス名称" localSheetId="10">#N/A</definedName>
    <definedName name="サービス名称">#REF!</definedName>
    <definedName name="だだ" localSheetId="3">#N/A</definedName>
    <definedName name="だだ" localSheetId="11">#N/A</definedName>
    <definedName name="だだ" localSheetId="7">#N/A</definedName>
    <definedName name="だだ" localSheetId="8">#N/A</definedName>
    <definedName name="だだ" localSheetId="9">#N/A</definedName>
    <definedName name="だだ" localSheetId="10">#N/A</definedName>
    <definedName name="だだ">#REF!</definedName>
    <definedName name="っっｄ">#N/A</definedName>
    <definedName name="っっｋ" localSheetId="3">#N/A</definedName>
    <definedName name="っっｋ" localSheetId="11">#N/A</definedName>
    <definedName name="っっｋ" localSheetId="7">#N/A</definedName>
    <definedName name="っっｋ" localSheetId="8">#N/A</definedName>
    <definedName name="っっｋ" localSheetId="9">#N/A</definedName>
    <definedName name="っっｋ" localSheetId="10">#N/A</definedName>
    <definedName name="っっｋ">#REF!</definedName>
    <definedName name="っっっっｌ" localSheetId="3">#N/A</definedName>
    <definedName name="っっっっｌ" localSheetId="11">#N/A</definedName>
    <definedName name="っっっっｌ" localSheetId="7">#N/A</definedName>
    <definedName name="っっっっｌ" localSheetId="8">#N/A</definedName>
    <definedName name="っっっっｌ" localSheetId="9">#N/A</definedName>
    <definedName name="っっっっｌ" localSheetId="10">#N/A</definedName>
    <definedName name="っっっっｌ">#REF!</definedName>
    <definedName name="確認" localSheetId="3">#N/A</definedName>
    <definedName name="確認" localSheetId="11">#N/A</definedName>
    <definedName name="確認" localSheetId="7">#N/A</definedName>
    <definedName name="確認" localSheetId="8">#N/A</definedName>
    <definedName name="確認" localSheetId="9">#N/A</definedName>
    <definedName name="確認" localSheetId="1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8" l="1"/>
  <c r="S21" i="8"/>
  <c r="S20" i="8"/>
  <c r="S19" i="8"/>
  <c r="R19" i="8"/>
  <c r="Q19" i="8"/>
  <c r="P19" i="8"/>
  <c r="O19" i="8"/>
  <c r="N19" i="8"/>
  <c r="M19" i="8"/>
  <c r="L19" i="8"/>
  <c r="K19" i="8"/>
  <c r="J19" i="8"/>
  <c r="I19" i="8"/>
  <c r="H19" i="8"/>
  <c r="G19" i="8"/>
  <c r="R17" i="8"/>
  <c r="Q17" i="8"/>
  <c r="P17" i="8"/>
  <c r="O17" i="8"/>
  <c r="N17" i="8"/>
  <c r="M17" i="8"/>
  <c r="L17" i="8"/>
  <c r="K17" i="8"/>
  <c r="J17" i="8"/>
  <c r="I17" i="8"/>
  <c r="H17" i="8"/>
  <c r="G17" i="8"/>
  <c r="P7" i="8"/>
  <c r="W75" i="3"/>
  <c r="L75" i="3"/>
  <c r="W74" i="3"/>
  <c r="L74" i="3"/>
  <c r="W73" i="3"/>
  <c r="L73" i="3"/>
  <c r="W72" i="3"/>
  <c r="L72" i="3"/>
  <c r="W71" i="3"/>
  <c r="L71" i="3"/>
  <c r="W70" i="3"/>
  <c r="L70" i="3"/>
  <c r="W69" i="3"/>
  <c r="L69" i="3"/>
  <c r="W68" i="3"/>
  <c r="L68" i="3"/>
  <c r="W67" i="3"/>
  <c r="L67" i="3"/>
  <c r="W66" i="3"/>
  <c r="L66" i="3"/>
  <c r="W65" i="3"/>
  <c r="L65" i="3"/>
  <c r="W64" i="3"/>
  <c r="L64" i="3"/>
  <c r="W63" i="3"/>
  <c r="L63" i="3"/>
  <c r="W62" i="3"/>
  <c r="L62" i="3"/>
  <c r="W61" i="3"/>
  <c r="L61" i="3"/>
  <c r="W60" i="3"/>
  <c r="L60" i="3"/>
  <c r="W59" i="3"/>
  <c r="L59" i="3"/>
  <c r="L58" i="3"/>
  <c r="Q57" i="3"/>
  <c r="L57" i="3"/>
  <c r="AA42" i="3"/>
  <c r="L42" i="3"/>
  <c r="AA41" i="3"/>
  <c r="L41" i="3"/>
  <c r="AA40" i="3"/>
  <c r="U40" i="3"/>
  <c r="L40" i="3"/>
  <c r="AA39" i="3"/>
  <c r="U39" i="3"/>
  <c r="L39" i="3"/>
  <c r="AA38" i="3"/>
  <c r="U38" i="3"/>
  <c r="L38" i="3"/>
  <c r="AA37" i="3"/>
  <c r="U37" i="3"/>
  <c r="L37" i="3"/>
  <c r="U36" i="3"/>
  <c r="L36" i="3"/>
  <c r="U35" i="3"/>
  <c r="Q35" i="3"/>
  <c r="L35" i="3"/>
  <c r="AJ21" i="3"/>
  <c r="AI21" i="3"/>
  <c r="H21" i="3"/>
  <c r="H20" i="3"/>
  <c r="AJ19" i="3"/>
  <c r="AI19" i="3"/>
  <c r="AI17" i="3"/>
  <c r="AJ9" i="3"/>
  <c r="AJ3" i="3"/>
  <c r="U37" i="77"/>
  <c r="M37" i="77"/>
  <c r="F37" i="77"/>
  <c r="M36" i="77"/>
  <c r="F36" i="77"/>
  <c r="U29" i="77"/>
  <c r="M29" i="77"/>
  <c r="F29" i="77"/>
  <c r="M28" i="77"/>
  <c r="F28" i="77"/>
  <c r="R30" i="76"/>
  <c r="R20" i="76"/>
  <c r="U37" i="75"/>
  <c r="M37" i="75"/>
  <c r="F37" i="75"/>
  <c r="M36" i="75"/>
  <c r="F36" i="75"/>
  <c r="U29" i="75"/>
  <c r="M29" i="75"/>
  <c r="F29" i="75"/>
  <c r="M28" i="75"/>
  <c r="F28" i="75"/>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O11" i="102"/>
  <c r="AN11" i="102"/>
  <c r="AM11" i="102"/>
  <c r="AL11" i="102"/>
  <c r="AK11" i="102"/>
  <c r="AJ11" i="102"/>
  <c r="AI11" i="102"/>
  <c r="AC11" i="102"/>
  <c r="AB11" i="102"/>
  <c r="AA11" i="102"/>
  <c r="Z11" i="102"/>
  <c r="Y11" i="102"/>
  <c r="X11" i="102"/>
  <c r="W11" i="102"/>
  <c r="Q11" i="102"/>
  <c r="P11" i="102"/>
  <c r="AT10" i="102"/>
  <c r="AT11" i="102" s="1"/>
  <c r="AS10" i="102"/>
  <c r="AS11" i="102" s="1"/>
  <c r="AR10" i="102"/>
  <c r="AR11" i="102" s="1"/>
  <c r="AQ10" i="102"/>
  <c r="AQ11" i="102" s="1"/>
  <c r="AP10" i="102"/>
  <c r="AP11" i="102" s="1"/>
  <c r="AO10" i="102"/>
  <c r="AN10" i="102"/>
  <c r="AM10" i="102"/>
  <c r="AL10" i="102"/>
  <c r="AK10" i="102"/>
  <c r="AJ10" i="102"/>
  <c r="AI10" i="102"/>
  <c r="AH10" i="102"/>
  <c r="AH11" i="102" s="1"/>
  <c r="AG10" i="102"/>
  <c r="AG11" i="102" s="1"/>
  <c r="AF10" i="102"/>
  <c r="AF11" i="102" s="1"/>
  <c r="AE10" i="102"/>
  <c r="AE11" i="102" s="1"/>
  <c r="AD10" i="102"/>
  <c r="AD11" i="102" s="1"/>
  <c r="AC10" i="102"/>
  <c r="AB10" i="102"/>
  <c r="AA10" i="102"/>
  <c r="Z10" i="102"/>
  <c r="Y10" i="102"/>
  <c r="X10" i="102"/>
  <c r="W10" i="102"/>
  <c r="V10" i="102"/>
  <c r="V11" i="102" s="1"/>
  <c r="U10" i="102"/>
  <c r="U11" i="102" s="1"/>
  <c r="T10" i="102"/>
  <c r="T11" i="102" s="1"/>
  <c r="S10" i="102"/>
  <c r="S11" i="102" s="1"/>
  <c r="R10" i="102"/>
  <c r="R11" i="102" s="1"/>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<sst xmlns="http://schemas.openxmlformats.org/spreadsheetml/2006/main" count="1734" uniqueCount="517">
  <si>
    <t>(イ)÷【A】　＝</t>
  </si>
  <si>
    <t>６月</t>
    <rPh sb="1" eb="2">
      <t>ガツ</t>
    </rPh>
    <phoneticPr fontId="11"/>
  </si>
  <si>
    <t>8)</t>
  </si>
  <si>
    <t>事業所番号</t>
    <rPh sb="0" eb="3">
      <t>ジギョウショ</t>
    </rPh>
    <rPh sb="3" eb="5">
      <t>バンゴウ</t>
    </rPh>
    <phoneticPr fontId="10"/>
  </si>
  <si>
    <t>↓R3.４月以降</t>
    <rPh sb="5" eb="6">
      <t>ガツ</t>
    </rPh>
    <rPh sb="6" eb="8">
      <t>イコウ</t>
    </rPh>
    <phoneticPr fontId="10"/>
  </si>
  <si>
    <t>利用定員　※６</t>
    <rPh sb="0" eb="2">
      <t>リヨウ</t>
    </rPh>
    <rPh sb="2" eb="4">
      <t>テイイン</t>
    </rPh>
    <phoneticPr fontId="10"/>
  </si>
  <si>
    <t>1)</t>
  </si>
  <si>
    <t>【A】</t>
  </si>
  <si>
    <t>(ァ)÷【Ａ】　＝</t>
  </si>
  <si>
    <t>人</t>
    <rPh sb="0" eb="1">
      <t>ニン</t>
    </rPh>
    <phoneticPr fontId="10"/>
  </si>
  <si>
    <t>加算終了／延長届提出月</t>
    <rPh sb="0" eb="2">
      <t>カサン</t>
    </rPh>
    <rPh sb="2" eb="4">
      <t>シュウリョウ</t>
    </rPh>
    <rPh sb="5" eb="8">
      <t>エンチョウトドケ</t>
    </rPh>
    <rPh sb="8" eb="10">
      <t>テイシュツ</t>
    </rPh>
    <rPh sb="10" eb="11">
      <t>ツキ</t>
    </rPh>
    <phoneticPr fontId="10"/>
  </si>
  <si>
    <t>8月</t>
  </si>
  <si>
    <t>常勤職員が４週に勤務する時間数</t>
  </si>
  <si>
    <t>ＬＩＦＥへの登録</t>
  </si>
  <si>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10"/>
  </si>
  <si>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</si>
  <si>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</si>
  <si>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11"/>
  </si>
  <si>
    <t>平均利用延人員数
 （a÷b）　　※５</t>
    <rPh sb="0" eb="2">
      <t>ヘイキン</t>
    </rPh>
    <rPh sb="2" eb="4">
      <t>リヨウ</t>
    </rPh>
    <rPh sb="4" eb="5">
      <t>ノベ</t>
    </rPh>
    <rPh sb="5" eb="8">
      <t>ジンインスウ</t>
    </rPh>
    <phoneticPr fontId="38"/>
  </si>
  <si>
    <t>事 業 所 名</t>
  </si>
  <si>
    <t>5月</t>
    <rPh sb="1" eb="2">
      <t>ガツ</t>
    </rPh>
    <phoneticPr fontId="11"/>
  </si>
  <si>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11"/>
  </si>
  <si>
    <t>合計</t>
    <rPh sb="0" eb="2">
      <t>ゴウケイ</t>
    </rPh>
    <phoneticPr fontId="11"/>
  </si>
  <si>
    <t>時間</t>
    <rPh sb="0" eb="2">
      <t>ジカン</t>
    </rPh>
    <phoneticPr fontId="11"/>
  </si>
  <si>
    <t>×100%＝</t>
  </si>
  <si>
    <t>5)</t>
  </si>
  <si>
    <t>2月</t>
  </si>
  <si>
    <t>⇒</t>
  </si>
  <si>
    <t>14)</t>
  </si>
  <si>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10"/>
  </si>
  <si>
    <t>4)</t>
  </si>
  <si>
    <t>※水色のセルに必要事項を入力してください。</t>
  </si>
  <si>
    <t>1月</t>
  </si>
  <si>
    <t>7月</t>
  </si>
  <si>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11"/>
  </si>
  <si>
    <t>令和</t>
    <rPh sb="0" eb="2">
      <t>レイワ</t>
    </rPh>
    <phoneticPr fontId="10"/>
  </si>
  <si>
    <t>３月</t>
    <rPh sb="1" eb="2">
      <t>ガツ</t>
    </rPh>
    <phoneticPr fontId="11"/>
  </si>
  <si>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10"/>
  </si>
  <si>
    <t>9月</t>
  </si>
  <si>
    <t>延長適用開始月</t>
    <rPh sb="0" eb="2">
      <t>エンチョウ</t>
    </rPh>
    <rPh sb="2" eb="4">
      <t>テキヨウ</t>
    </rPh>
    <rPh sb="4" eb="6">
      <t>カイシ</t>
    </rPh>
    <rPh sb="6" eb="7">
      <t>ツキ</t>
    </rPh>
    <phoneticPr fontId="10"/>
  </si>
  <si>
    <t>減少割合</t>
    <rPh sb="0" eb="2">
      <t>ゲンショウ</t>
    </rPh>
    <rPh sb="2" eb="4">
      <t>ワリアイ</t>
    </rPh>
    <phoneticPr fontId="10"/>
  </si>
  <si>
    <t>規模区分　　　　現在⇒</t>
    <rPh sb="8" eb="10">
      <t>ゲンザイ</t>
    </rPh>
    <phoneticPr fontId="10"/>
  </si>
  <si>
    <t>減少率（小数）</t>
    <rPh sb="0" eb="3">
      <t>ゲンショウリツ</t>
    </rPh>
    <rPh sb="4" eb="6">
      <t>ショウスウ</t>
    </rPh>
    <phoneticPr fontId="10"/>
  </si>
  <si>
    <t>加算延長判断月</t>
    <rPh sb="0" eb="2">
      <t>カサン</t>
    </rPh>
    <rPh sb="2" eb="4">
      <t>エンチョウ</t>
    </rPh>
    <rPh sb="4" eb="6">
      <t>ハンダン</t>
    </rPh>
    <rPh sb="6" eb="7">
      <t>ツキ</t>
    </rPh>
    <phoneticPr fontId="10"/>
  </si>
  <si>
    <t>②</t>
  </si>
  <si>
    <t>常勤換算人数</t>
    <rPh sb="0" eb="2">
      <t>ジョウキン</t>
    </rPh>
    <rPh sb="2" eb="4">
      <t>カンサン</t>
    </rPh>
    <rPh sb="4" eb="6">
      <t>ニンズウ</t>
    </rPh>
    <phoneticPr fontId="11"/>
  </si>
  <si>
    <t>6月</t>
  </si>
  <si>
    <t>月</t>
  </si>
  <si>
    <t>延長適用終了月</t>
    <rPh sb="0" eb="2">
      <t>エンチョウ</t>
    </rPh>
    <rPh sb="2" eb="4">
      <t>テキヨウ</t>
    </rPh>
    <rPh sb="4" eb="6">
      <t>シュウリョウ</t>
    </rPh>
    <rPh sb="6" eb="7">
      <t>ツキ</t>
    </rPh>
    <phoneticPr fontId="10"/>
  </si>
  <si>
    <t>①</t>
  </si>
  <si>
    <t>加算算定届提出月</t>
    <rPh sb="4" eb="5">
      <t>トドケ</t>
    </rPh>
    <rPh sb="5" eb="7">
      <t>テイシュツ</t>
    </rPh>
    <rPh sb="7" eb="8">
      <t>ツキ</t>
    </rPh>
    <phoneticPr fontId="10"/>
  </si>
  <si>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</si>
  <si>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11"/>
  </si>
  <si>
    <t>11月</t>
  </si>
  <si>
    <t>4月</t>
    <rPh sb="1" eb="2">
      <t>ガツ</t>
    </rPh>
    <phoneticPr fontId="11"/>
  </si>
  <si>
    <t>利用延人員数の減少が生じた月の前年度の１月当たりの平均利用延人員数</t>
  </si>
  <si>
    <t>２月</t>
    <rPh sb="1" eb="2">
      <t>ガツ</t>
    </rPh>
    <phoneticPr fontId="11"/>
  </si>
  <si>
    <t>9)</t>
  </si>
  <si>
    <t>10)</t>
  </si>
  <si>
    <t>10月</t>
  </si>
  <si>
    <t>13)</t>
  </si>
  <si>
    <t>12月</t>
  </si>
  <si>
    <t>ﾒｰﾙｱﾄﾞﾚｽ</t>
  </si>
  <si>
    <t>21)</t>
  </si>
  <si>
    <t>１月当たりの平均値</t>
    <rPh sb="1" eb="2">
      <t>ツキ</t>
    </rPh>
    <rPh sb="2" eb="3">
      <t>ア</t>
    </rPh>
    <rPh sb="6" eb="9">
      <t>ヘイキンチ</t>
    </rPh>
    <phoneticPr fontId="11"/>
  </si>
  <si>
    <t>【E】</t>
  </si>
  <si>
    <t>５時間未満</t>
    <rPh sb="1" eb="3">
      <t>ジカン</t>
    </rPh>
    <rPh sb="3" eb="5">
      <t>ミマン</t>
    </rPh>
    <phoneticPr fontId="11"/>
  </si>
  <si>
    <t>減少率</t>
    <rPh sb="0" eb="3">
      <t>ゲンショウリツ</t>
    </rPh>
    <phoneticPr fontId="10"/>
  </si>
  <si>
    <t>特例適用の可否</t>
    <rPh sb="0" eb="2">
      <t>トクレイ</t>
    </rPh>
    <rPh sb="2" eb="4">
      <t>テキヨウ</t>
    </rPh>
    <rPh sb="5" eb="7">
      <t>カヒ</t>
    </rPh>
    <phoneticPr fontId="10"/>
  </si>
  <si>
    <t>　　　　　サービス種別　　　　　　　　現在⇒</t>
    <rPh sb="9" eb="11">
      <t>シュベツ</t>
    </rPh>
    <rPh sb="19" eb="21">
      <t>ゲンザイ</t>
    </rPh>
    <phoneticPr fontId="10"/>
  </si>
  <si>
    <t>４月</t>
    <rPh sb="1" eb="2">
      <t>ガツ</t>
    </rPh>
    <phoneticPr fontId="11"/>
  </si>
  <si>
    <t>特例適用開始月</t>
    <rPh sb="0" eb="2">
      <t>トクレイ</t>
    </rPh>
    <rPh sb="2" eb="4">
      <t>テキヨウ</t>
    </rPh>
    <rPh sb="4" eb="6">
      <t>カイシ</t>
    </rPh>
    <rPh sb="6" eb="7">
      <t>ツキ</t>
    </rPh>
    <phoneticPr fontId="10"/>
  </si>
  <si>
    <t>各月の利用延人員数</t>
    <rPh sb="0" eb="2">
      <t>カクツキ</t>
    </rPh>
    <rPh sb="3" eb="5">
      <t>リヨウ</t>
    </rPh>
    <rPh sb="5" eb="6">
      <t>ノ</t>
    </rPh>
    <rPh sb="6" eb="9">
      <t>ジンインスウ</t>
    </rPh>
    <phoneticPr fontId="38"/>
  </si>
  <si>
    <t>（４）　加算算定の延長の届出</t>
    <rPh sb="9" eb="11">
      <t>エンチョウ</t>
    </rPh>
    <rPh sb="12" eb="14">
      <t>トドケデ</t>
    </rPh>
    <phoneticPr fontId="10"/>
  </si>
  <si>
    <t>（２）　加算算定・特例適用の届出</t>
    <rPh sb="4" eb="6">
      <t>カサン</t>
    </rPh>
    <rPh sb="6" eb="8">
      <t>サンテイ</t>
    </rPh>
    <rPh sb="9" eb="11">
      <t>トクレイ</t>
    </rPh>
    <rPh sb="11" eb="13">
      <t>テキヨウ</t>
    </rPh>
    <rPh sb="14" eb="16">
      <t>トドケデ</t>
    </rPh>
    <phoneticPr fontId="10"/>
  </si>
  <si>
    <t>□</t>
  </si>
  <si>
    <t>４月～２月
合計</t>
    <rPh sb="1" eb="2">
      <t>ガツ</t>
    </rPh>
    <rPh sb="4" eb="5">
      <t>ガツ</t>
    </rPh>
    <rPh sb="7" eb="8">
      <t>ケイ</t>
    </rPh>
    <phoneticPr fontId="11"/>
  </si>
  <si>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11"/>
  </si>
  <si>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10"/>
  </si>
  <si>
    <t>（常勤換算人数の計算）</t>
    <rPh sb="1" eb="3">
      <t>ジョウキン</t>
    </rPh>
    <rPh sb="3" eb="5">
      <t>カンサン</t>
    </rPh>
    <rPh sb="5" eb="7">
      <t>ニンズウ</t>
    </rPh>
    <rPh sb="8" eb="10">
      <t>ケイサン</t>
    </rPh>
    <phoneticPr fontId="11"/>
  </si>
  <si>
    <t>大規模型Ⅰ</t>
    <rPh sb="0" eb="3">
      <t>ダイキボ</t>
    </rPh>
    <rPh sb="3" eb="4">
      <t>ガタ</t>
    </rPh>
    <phoneticPr fontId="10"/>
  </si>
  <si>
    <t>加算
算定の可否</t>
    <rPh sb="0" eb="2">
      <t>カサン</t>
    </rPh>
    <rPh sb="3" eb="5">
      <t>サンテイ</t>
    </rPh>
    <rPh sb="6" eb="8">
      <t>カヒ</t>
    </rPh>
    <phoneticPr fontId="10"/>
  </si>
  <si>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10"/>
  </si>
  <si>
    <t>（ア）÷【Ａ】　＝</t>
  </si>
  <si>
    <t>（１）　事業所基本情報</t>
    <rPh sb="4" eb="7">
      <t>ジギョウショ</t>
    </rPh>
    <rPh sb="7" eb="9">
      <t>キホン</t>
    </rPh>
    <rPh sb="9" eb="11">
      <t>ジョウホウ</t>
    </rPh>
    <phoneticPr fontId="10"/>
  </si>
  <si>
    <t>※ 加算算定開始後に記入してください。</t>
    <rPh sb="6" eb="8">
      <t>カイシ</t>
    </rPh>
    <rPh sb="8" eb="9">
      <t>アト</t>
    </rPh>
    <rPh sb="10" eb="12">
      <t>キニュウ</t>
    </rPh>
    <phoneticPr fontId="10"/>
  </si>
  <si>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11"/>
  </si>
  <si>
    <t>（ア）</t>
  </si>
  <si>
    <t>介護職員</t>
    <rPh sb="0" eb="2">
      <t>カイゴ</t>
    </rPh>
    <rPh sb="2" eb="4">
      <t>ショクイン</t>
    </rPh>
    <phoneticPr fontId="11"/>
  </si>
  <si>
    <t>勤続７年以上職員</t>
    <rPh sb="0" eb="2">
      <t>キンゾク</t>
    </rPh>
    <rPh sb="3" eb="4">
      <t>ネン</t>
    </rPh>
    <rPh sb="4" eb="6">
      <t>イジョウ</t>
    </rPh>
    <rPh sb="6" eb="8">
      <t>ショクイン</t>
    </rPh>
    <phoneticPr fontId="11"/>
  </si>
  <si>
    <t>6)</t>
  </si>
  <si>
    <t>各月の
利用延人員数</t>
    <rPh sb="0" eb="2">
      <t>カクツキ</t>
    </rPh>
    <rPh sb="4" eb="6">
      <t>リヨウ</t>
    </rPh>
    <rPh sb="6" eb="9">
      <t>ノベジンイン</t>
    </rPh>
    <rPh sb="9" eb="10">
      <t>スウ</t>
    </rPh>
    <phoneticPr fontId="10"/>
  </si>
  <si>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11"/>
  </si>
  <si>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</si>
  <si>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介護予防認知症対応型通所介護</t>
    <rPh sb="0" eb="2">
      <t>カイゴ</t>
    </rPh>
    <rPh sb="2" eb="4">
      <t>ヨボウ</t>
    </rPh>
    <rPh sb="4" eb="7">
      <t>ニンチショウ</t>
    </rPh>
    <rPh sb="7" eb="10">
      <t>タイオウガタ</t>
    </rPh>
    <rPh sb="10" eb="12">
      <t>ツウショ</t>
    </rPh>
    <rPh sb="12" eb="14">
      <t>カイゴ</t>
    </rPh>
    <phoneticPr fontId="10"/>
  </si>
  <si>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区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36" eb="438">
      <t>テイシュツ</t>
    </rPh>
    <rPh sb="446" eb="448">
      <t>サンテイ</t>
    </rPh>
    <rPh sb="454" eb="456">
      <t>トドケデ</t>
    </rPh>
    <rPh sb="473" eb="474">
      <t>ヒ</t>
    </rPh>
    <rPh sb="476" eb="478">
      <t>ヒョウジ</t>
    </rPh>
    <rPh sb="481" eb="483">
      <t>バアイ</t>
    </rPh>
    <rPh sb="485" eb="487">
      <t>テイシュツ</t>
    </rPh>
    <rPh sb="487" eb="489">
      <t>フヨウ</t>
    </rPh>
    <phoneticPr fontId="10"/>
  </si>
  <si>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11"/>
  </si>
  <si>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11"/>
  </si>
  <si>
    <t>特例
適用の可否</t>
    <rPh sb="0" eb="2">
      <t>トクレイ</t>
    </rPh>
    <rPh sb="3" eb="5">
      <t>テキヨウ</t>
    </rPh>
    <rPh sb="6" eb="8">
      <t>カヒ</t>
    </rPh>
    <phoneticPr fontId="10"/>
  </si>
  <si>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</si>
  <si>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</si>
  <si>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８月</t>
    <rPh sb="1" eb="2">
      <t>ガツ</t>
    </rPh>
    <phoneticPr fontId="11"/>
  </si>
  <si>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11"/>
  </si>
  <si>
    <t>月</t>
    <rPh sb="0" eb="1">
      <t>ガツ</t>
    </rPh>
    <phoneticPr fontId="10"/>
  </si>
  <si>
    <t>介護職員の総勤務時間数</t>
    <rPh sb="0" eb="2">
      <t>カイゴ</t>
    </rPh>
    <rPh sb="2" eb="4">
      <t>ショクイン</t>
    </rPh>
    <rPh sb="5" eb="6">
      <t>ソウ</t>
    </rPh>
    <rPh sb="6" eb="8">
      <t>キンム</t>
    </rPh>
    <rPh sb="8" eb="10">
      <t>ジカン</t>
    </rPh>
    <rPh sb="10" eb="11">
      <t>スウ</t>
    </rPh>
    <phoneticPr fontId="11"/>
  </si>
  <si>
    <t>有資格者の総勤務時間数</t>
    <rPh sb="5" eb="6">
      <t>ソウ</t>
    </rPh>
    <rPh sb="6" eb="8">
      <t>キンム</t>
    </rPh>
    <rPh sb="8" eb="10">
      <t>ジカン</t>
    </rPh>
    <rPh sb="10" eb="11">
      <t>スウ</t>
    </rPh>
    <phoneticPr fontId="11"/>
  </si>
  <si>
    <t>（ァ）</t>
  </si>
  <si>
    <t>(ァ)÷【A】　＝</t>
  </si>
  <si>
    <t>（イ）</t>
  </si>
  <si>
    <t>2)</t>
  </si>
  <si>
    <t>7)</t>
  </si>
  <si>
    <t>11)</t>
  </si>
  <si>
    <t>１月</t>
    <rPh sb="1" eb="2">
      <t>ガツ</t>
    </rPh>
    <phoneticPr fontId="11"/>
  </si>
  <si>
    <t>12)</t>
  </si>
  <si>
    <t>○前年度の実績が６月に満たない場合（新たに事業を開始・再開した場合を含む）及び前年度から定員を概ね25％以上変更しようとする場合の前年度の１月当たりの平均利用延人員数</t>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10"/>
  </si>
  <si>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</si>
  <si>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</si>
  <si>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</si>
  <si>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</si>
  <si>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</si>
  <si>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</si>
  <si>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</si>
  <si>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</si>
  <si>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11"/>
  </si>
  <si>
    <t>同時にサービスの提供を受けた者の最大数を営業日ごとに加えた数</t>
    <rPh sb="20" eb="23">
      <t>エイギョウビ</t>
    </rPh>
    <rPh sb="26" eb="27">
      <t>クワ</t>
    </rPh>
    <rPh sb="29" eb="30">
      <t>カズ</t>
    </rPh>
    <phoneticPr fontId="10"/>
  </si>
  <si>
    <t>有資格者</t>
    <rPh sb="0" eb="4">
      <t>ユウシカクシャ</t>
    </rPh>
    <phoneticPr fontId="11"/>
  </si>
  <si>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</si>
  <si>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11"/>
  </si>
  <si>
    <t>直接提供職員の総勤務時間数</t>
    <rPh sb="0" eb="2">
      <t>チョクセツ</t>
    </rPh>
    <rPh sb="2" eb="4">
      <t>テイキョウ</t>
    </rPh>
    <rPh sb="4" eb="6">
      <t>ショクイン</t>
    </rPh>
    <rPh sb="7" eb="8">
      <t>ソウ</t>
    </rPh>
    <rPh sb="8" eb="10">
      <t>キンム</t>
    </rPh>
    <rPh sb="10" eb="12">
      <t>ジカン</t>
    </rPh>
    <rPh sb="12" eb="13">
      <t>スウ</t>
    </rPh>
    <phoneticPr fontId="11"/>
  </si>
  <si>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11"/>
  </si>
  <si>
    <t>直接提供職員</t>
    <rPh sb="0" eb="2">
      <t>チョクセツ</t>
    </rPh>
    <rPh sb="2" eb="4">
      <t>テイキョウ</t>
    </rPh>
    <rPh sb="4" eb="6">
      <t>ショクイン</t>
    </rPh>
    <phoneticPr fontId="11"/>
  </si>
  <si>
    <t>介護看護職員</t>
    <rPh sb="0" eb="2">
      <t>カイゴ</t>
    </rPh>
    <rPh sb="2" eb="4">
      <t>カンゴ</t>
    </rPh>
    <rPh sb="4" eb="6">
      <t>ショクイン</t>
    </rPh>
    <phoneticPr fontId="11"/>
  </si>
  <si>
    <t>常勤職員</t>
    <rPh sb="0" eb="2">
      <t>ジョウキン</t>
    </rPh>
    <rPh sb="2" eb="4">
      <t>ショクイン</t>
    </rPh>
    <phoneticPr fontId="11"/>
  </si>
  <si>
    <t>担当者氏名</t>
    <rPh sb="0" eb="3">
      <t>タントウシャ</t>
    </rPh>
    <rPh sb="3" eb="5">
      <t>シメイ</t>
    </rPh>
    <phoneticPr fontId="10"/>
  </si>
  <si>
    <t>９月</t>
    <rPh sb="1" eb="2">
      <t>ガツ</t>
    </rPh>
    <phoneticPr fontId="11"/>
  </si>
  <si>
    <t>加算算定開始月</t>
    <rPh sb="4" eb="6">
      <t>カイシ</t>
    </rPh>
    <rPh sb="6" eb="7">
      <t>ツキ</t>
    </rPh>
    <phoneticPr fontId="10"/>
  </si>
  <si>
    <t>通所介護</t>
    <rPh sb="0" eb="2">
      <t>ツウショ</t>
    </rPh>
    <rPh sb="2" eb="4">
      <t>カイゴ</t>
    </rPh>
    <phoneticPr fontId="10"/>
  </si>
  <si>
    <t>添付書類</t>
  </si>
  <si>
    <t>合計</t>
    <rPh sb="0" eb="2">
      <t>ゴウケイ</t>
    </rPh>
    <phoneticPr fontId="38"/>
  </si>
  <si>
    <t>10月</t>
    <rPh sb="2" eb="3">
      <t>ガツ</t>
    </rPh>
    <phoneticPr fontId="11"/>
  </si>
  <si>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10"/>
  </si>
  <si>
    <t>減少月</t>
    <rPh sb="0" eb="2">
      <t>ゲンショウ</t>
    </rPh>
    <rPh sb="2" eb="3">
      <t>ツキ</t>
    </rPh>
    <phoneticPr fontId="10"/>
  </si>
  <si>
    <t>サービス種別</t>
    <rPh sb="4" eb="6">
      <t>シュベツ</t>
    </rPh>
    <phoneticPr fontId="10"/>
  </si>
  <si>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10"/>
  </si>
  <si>
    <t>利用延人員数の減少が生じた月</t>
    <rPh sb="0" eb="2">
      <t>リヨウ</t>
    </rPh>
    <rPh sb="2" eb="5">
      <t>ノベジンイン</t>
    </rPh>
    <rPh sb="5" eb="6">
      <t>スウ</t>
    </rPh>
    <rPh sb="7" eb="9">
      <t>ゲンショウ</t>
    </rPh>
    <rPh sb="10" eb="11">
      <t>ショウ</t>
    </rPh>
    <rPh sb="13" eb="14">
      <t>ツキ</t>
    </rPh>
    <phoneticPr fontId="10"/>
  </si>
  <si>
    <t>加算算定の可否</t>
    <rPh sb="5" eb="7">
      <t>カヒ</t>
    </rPh>
    <phoneticPr fontId="10"/>
  </si>
  <si>
    <t>加算算定の延長を求める理由</t>
    <rPh sb="0" eb="2">
      <t>カサン</t>
    </rPh>
    <rPh sb="2" eb="4">
      <t>サンテイ</t>
    </rPh>
    <rPh sb="5" eb="7">
      <t>エンチョウ</t>
    </rPh>
    <rPh sb="8" eb="9">
      <t>モト</t>
    </rPh>
    <rPh sb="11" eb="13">
      <t>リユウ</t>
    </rPh>
    <phoneticPr fontId="10"/>
  </si>
  <si>
    <t>加算算定事業所のみ</t>
    <rPh sb="0" eb="2">
      <t>カサン</t>
    </rPh>
    <rPh sb="2" eb="4">
      <t>サンテイ</t>
    </rPh>
    <rPh sb="4" eb="7">
      <t>ジギョウショ</t>
    </rPh>
    <phoneticPr fontId="10"/>
  </si>
  <si>
    <t>（３）　加算算定後の各月の利用延人員数の確認</t>
    <rPh sb="10" eb="11">
      <t>カク</t>
    </rPh>
    <rPh sb="11" eb="12">
      <t>ツキ</t>
    </rPh>
    <rPh sb="13" eb="15">
      <t>リヨウ</t>
    </rPh>
    <rPh sb="15" eb="18">
      <t>ノベジンイン</t>
    </rPh>
    <rPh sb="18" eb="19">
      <t>スウ</t>
    </rPh>
    <rPh sb="20" eb="22">
      <t>カクニン</t>
    </rPh>
    <phoneticPr fontId="10"/>
  </si>
  <si>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38"/>
  </si>
  <si>
    <t>率</t>
    <rPh sb="0" eb="1">
      <t>リツ</t>
    </rPh>
    <phoneticPr fontId="11"/>
  </si>
  <si>
    <t>加算算定事業所であって、（３）オレンジセルに「可」が表示された事業所のみ</t>
    <rPh sb="4" eb="7">
      <t>ジギョウショ</t>
    </rPh>
    <rPh sb="23" eb="24">
      <t>カ</t>
    </rPh>
    <rPh sb="26" eb="28">
      <t>ヒョウジ</t>
    </rPh>
    <rPh sb="31" eb="34">
      <t>ジギョウショ</t>
    </rPh>
    <phoneticPr fontId="10"/>
  </si>
  <si>
    <t>特例適用事業所のみ</t>
    <rPh sb="0" eb="2">
      <t>トクレイ</t>
    </rPh>
    <rPh sb="2" eb="4">
      <t>テキヨウ</t>
    </rPh>
    <rPh sb="4" eb="7">
      <t>ジギョウショ</t>
    </rPh>
    <phoneticPr fontId="10"/>
  </si>
  <si>
    <t>特例適用届提出月</t>
    <rPh sb="0" eb="2">
      <t>トクレイ</t>
    </rPh>
    <rPh sb="2" eb="4">
      <t>テキヨウ</t>
    </rPh>
    <rPh sb="4" eb="5">
      <t>トドケ</t>
    </rPh>
    <rPh sb="5" eb="7">
      <t>テイシュツ</t>
    </rPh>
    <rPh sb="7" eb="8">
      <t>ツキ</t>
    </rPh>
    <phoneticPr fontId="10"/>
  </si>
  <si>
    <t>事業所名</t>
    <rPh sb="0" eb="3">
      <t>ジギョウショ</t>
    </rPh>
    <rPh sb="3" eb="4">
      <t>メイ</t>
    </rPh>
    <phoneticPr fontId="10"/>
  </si>
  <si>
    <t>※　特例適用の届出を行った場合は、特例適用届を提出した月から適用終了月まで、各月の利用延人員数を入力してください。
※　「特例適用の可否」欄に「否」が表示された場合は、速やかに都道府県・区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122" eb="124">
      <t>トクレイ</t>
    </rPh>
    <rPh sb="138" eb="140">
      <t>バアイ</t>
    </rPh>
    <rPh sb="143" eb="144">
      <t>エ</t>
    </rPh>
    <rPh sb="149" eb="151">
      <t>リュウイ</t>
    </rPh>
    <rPh sb="160" eb="161">
      <t>カ</t>
    </rPh>
    <rPh sb="168" eb="170">
      <t>バアイ</t>
    </rPh>
    <phoneticPr fontId="10"/>
  </si>
  <si>
    <t>電話番号</t>
    <rPh sb="0" eb="2">
      <t>デンワ</t>
    </rPh>
    <rPh sb="2" eb="4">
      <t>バンゴウ</t>
    </rPh>
    <phoneticPr fontId="10"/>
  </si>
  <si>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10"/>
  </si>
  <si>
    <t>年月</t>
    <rPh sb="0" eb="2">
      <t>ネンゲツ</t>
    </rPh>
    <phoneticPr fontId="10"/>
  </si>
  <si>
    <t>５月</t>
    <rPh sb="1" eb="2">
      <t>ガツ</t>
    </rPh>
    <phoneticPr fontId="11"/>
  </si>
  <si>
    <t>年</t>
    <rPh sb="0" eb="1">
      <t>ネン</t>
    </rPh>
    <phoneticPr fontId="10"/>
  </si>
  <si>
    <t>規模区分</t>
    <rPh sb="0" eb="2">
      <t>キボ</t>
    </rPh>
    <rPh sb="2" eb="4">
      <t>クブン</t>
    </rPh>
    <phoneticPr fontId="10"/>
  </si>
  <si>
    <t>減少の
２か月後
に算定
開始</t>
    <rPh sb="0" eb="2">
      <t>ゲンショウ</t>
    </rPh>
    <rPh sb="6" eb="7">
      <t>ゲツ</t>
    </rPh>
    <rPh sb="7" eb="8">
      <t>アト</t>
    </rPh>
    <rPh sb="10" eb="12">
      <t>サンテイ</t>
    </rPh>
    <rPh sb="13" eb="15">
      <t>カイシ</t>
    </rPh>
    <phoneticPr fontId="10"/>
  </si>
  <si>
    <t>通所リハビリテーション</t>
    <rPh sb="0" eb="2">
      <t>ツウショ</t>
    </rPh>
    <phoneticPr fontId="10"/>
  </si>
  <si>
    <t>地域密着型通所介護</t>
    <rPh sb="0" eb="2">
      <t>チイキ</t>
    </rPh>
    <rPh sb="2" eb="5">
      <t>ミッチャクガタ</t>
    </rPh>
    <rPh sb="5" eb="7">
      <t>ツウショ</t>
    </rPh>
    <rPh sb="7" eb="9">
      <t>カイゴ</t>
    </rPh>
    <phoneticPr fontId="10"/>
  </si>
  <si>
    <t>認知症対応型通所介護</t>
    <rPh sb="0" eb="3">
      <t>ニンチショウ</t>
    </rPh>
    <rPh sb="3" eb="6">
      <t>タイオウガタ</t>
    </rPh>
    <rPh sb="6" eb="8">
      <t>ツウショ</t>
    </rPh>
    <rPh sb="8" eb="10">
      <t>カイゴ</t>
    </rPh>
    <phoneticPr fontId="10"/>
  </si>
  <si>
    <t>通常規模型</t>
    <rPh sb="0" eb="2">
      <t>ツウジョウ</t>
    </rPh>
    <rPh sb="2" eb="4">
      <t>キボ</t>
    </rPh>
    <rPh sb="4" eb="5">
      <t>ガタ</t>
    </rPh>
    <phoneticPr fontId="1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</si>
  <si>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10"/>
  </si>
  <si>
    <t>大規模型Ⅱ</t>
    <rPh sb="0" eb="3">
      <t>ダイキボ</t>
    </rPh>
    <rPh sb="3" eb="4">
      <t>ガタ</t>
    </rPh>
    <phoneticPr fontId="10"/>
  </si>
  <si>
    <t>規模特例の可否↓</t>
    <rPh sb="0" eb="2">
      <t>キボ</t>
    </rPh>
    <rPh sb="2" eb="4">
      <t>トクレイ</t>
    </rPh>
    <rPh sb="5" eb="7">
      <t>カヒ</t>
    </rPh>
    <phoneticPr fontId="10"/>
  </si>
  <si>
    <t>５時間以上６時間未満及び
６時間以上７時間未満</t>
    <rPh sb="1" eb="3">
      <t>ジカン</t>
    </rPh>
    <rPh sb="3" eb="5">
      <t>イジョウ</t>
    </rPh>
    <rPh sb="6" eb="8">
      <t>ジカン</t>
    </rPh>
    <rPh sb="8" eb="10">
      <t>ミマン</t>
    </rPh>
    <rPh sb="10" eb="11">
      <t>オヨ</t>
    </rPh>
    <phoneticPr fontId="11"/>
  </si>
  <si>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10"/>
  </si>
  <si>
    <t>○　前年度の実績が６月以上の場合の前年度の１月当たりの平均利用延人員数・各月の利用延人員数</t>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10"/>
  </si>
  <si>
    <t>通所介護等
※１</t>
    <rPh sb="0" eb="2">
      <t>ツウショ</t>
    </rPh>
    <rPh sb="2" eb="5">
      <t>カイゴトウ</t>
    </rPh>
    <phoneticPr fontId="38"/>
  </si>
  <si>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10"/>
  </si>
  <si>
    <t>７時間以上８時間未満及び
８時間以上９時間未満</t>
    <rPh sb="1" eb="3">
      <t>ジカン</t>
    </rPh>
    <rPh sb="3" eb="5">
      <t>イジョウ</t>
    </rPh>
    <rPh sb="6" eb="8">
      <t>ジカン</t>
    </rPh>
    <rPh sb="8" eb="10">
      <t>ミマン</t>
    </rPh>
    <rPh sb="10" eb="11">
      <t>オヨ</t>
    </rPh>
    <phoneticPr fontId="11"/>
  </si>
  <si>
    <t>×</t>
  </si>
  <si>
    <t>１月当たりの営業日数　※７</t>
    <rPh sb="1" eb="3">
      <t>ツキア</t>
    </rPh>
    <rPh sb="6" eb="8">
      <t>エイギョウ</t>
    </rPh>
    <rPh sb="8" eb="10">
      <t>ニッスウ</t>
    </rPh>
    <phoneticPr fontId="10"/>
  </si>
  <si>
    <t>=</t>
  </si>
  <si>
    <t>７月</t>
    <rPh sb="1" eb="2">
      <t>ガツ</t>
    </rPh>
    <phoneticPr fontId="11"/>
  </si>
  <si>
    <t>平均利用延人員数　※８</t>
    <rPh sb="0" eb="2">
      <t>ヘイキン</t>
    </rPh>
    <rPh sb="2" eb="4">
      <t>リヨウ</t>
    </rPh>
    <rPh sb="4" eb="5">
      <t>ノベ</t>
    </rPh>
    <rPh sb="5" eb="8">
      <t>ジンインスウ</t>
    </rPh>
    <phoneticPr fontId="10"/>
  </si>
  <si>
    <t>（ｄ）</t>
  </si>
  <si>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38"/>
  </si>
  <si>
    <t>（ａ）</t>
  </si>
  <si>
    <t>（ｂ）</t>
  </si>
  <si>
    <t>（ｃ）</t>
  </si>
  <si>
    <t>届出項目</t>
  </si>
  <si>
    <t>ア．前年度（３月を除く）の実績の平均</t>
  </si>
  <si>
    <t>イ．届出日の属する月の前３月</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</si>
  <si>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11"/>
  </si>
  <si>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11"/>
  </si>
  <si>
    <r>
      <t>毎日事業を実施した月（</t>
    </r>
    <r>
      <rPr>
        <sz val="10"/>
        <rFont val="BIZ UDゴシック"/>
        <family val="3"/>
        <charset val="128"/>
      </rPr>
      <t>○印）　※４</t>
    </r>
    <rPh sb="0" eb="2">
      <t>マイニチ</t>
    </rPh>
    <rPh sb="2" eb="4">
      <t>ジギョウ</t>
    </rPh>
    <rPh sb="5" eb="7">
      <t>ジッシ</t>
    </rPh>
    <rPh sb="9" eb="10">
      <t>ツキ</t>
    </rPh>
    <rPh sb="12" eb="13">
      <t>シルシ</t>
    </rPh>
    <phoneticPr fontId="38"/>
  </si>
  <si>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11"/>
  </si>
  <si>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11"/>
  </si>
  <si>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11"/>
  </si>
  <si>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11"/>
  </si>
  <si>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11"/>
  </si>
  <si>
    <r>
      <t>有資格者</t>
    </r>
    <r>
      <rPr>
        <sz val="9"/>
        <rFont val="BIZ UDゴシック"/>
        <family val="3"/>
        <charset val="128"/>
      </rPr>
      <t>の総勤務時間数</t>
    </r>
    <rPh sb="5" eb="6">
      <t>ソウ</t>
    </rPh>
    <rPh sb="6" eb="8">
      <t>キンム</t>
    </rPh>
    <rPh sb="8" eb="10">
      <t>ジカン</t>
    </rPh>
    <rPh sb="10" eb="11">
      <t>スウ</t>
    </rPh>
    <phoneticPr fontId="11"/>
  </si>
  <si>
    <t>※　加算算定の届出を行った場合は、利用延人員数の減少が生じた月から適用(延長含む)終了月まで、各月の利用延人員数を入力してください。
※　「加算算定の可否」欄に「否」が表示された場合は、速やかに都道府県・区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7" eb="108">
      <t>ホン</t>
    </rPh>
    <rPh sb="108" eb="110">
      <t>ヨウシキ</t>
    </rPh>
    <rPh sb="111" eb="113">
      <t>テイシュツ</t>
    </rPh>
    <rPh sb="121" eb="123">
      <t>テイシュツ</t>
    </rPh>
    <rPh sb="124" eb="125">
      <t>オコタ</t>
    </rPh>
    <rPh sb="127" eb="129">
      <t>バアイ</t>
    </rPh>
    <rPh sb="131" eb="133">
      <t>カサン</t>
    </rPh>
    <rPh sb="134" eb="135">
      <t>カカ</t>
    </rPh>
    <rPh sb="136" eb="138">
      <t>ホウシュウ</t>
    </rPh>
    <rPh sb="142" eb="144">
      <t>ヘンカン</t>
    </rPh>
    <rPh sb="147" eb="149">
      <t>バアイ</t>
    </rPh>
    <rPh sb="152" eb="153">
      <t>エ</t>
    </rPh>
    <rPh sb="158" eb="160">
      <t>リュウイ</t>
    </rPh>
    <rPh sb="169" eb="170">
      <t>カ</t>
    </rPh>
    <rPh sb="172" eb="174">
      <t>ヒョウジ</t>
    </rPh>
    <rPh sb="177" eb="179">
      <t>バアイ</t>
    </rPh>
    <rPh sb="181" eb="182">
      <t>ホン</t>
    </rPh>
    <rPh sb="182" eb="184">
      <t>ヨウシキ</t>
    </rPh>
    <rPh sb="185" eb="187">
      <t>テイシュツ</t>
    </rPh>
    <rPh sb="189" eb="191">
      <t>ヒツヨウ</t>
    </rPh>
    <phoneticPr fontId="10"/>
  </si>
  <si>
    <t>※　加算算定の延長を求める場合は、その理由を入力し、延長届提出月の15日までに都道府県・区市町村に本様式を提出することにより、加算算定の延長の届出をすることができます。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9" eb="50">
      <t>ホン</t>
    </rPh>
    <rPh sb="50" eb="52">
      <t>ヨウシキ</t>
    </rPh>
    <rPh sb="53" eb="55">
      <t>テイシュツ</t>
    </rPh>
    <rPh sb="63" eb="65">
      <t>カサン</t>
    </rPh>
    <rPh sb="65" eb="67">
      <t>サンテイ</t>
    </rPh>
    <rPh sb="68" eb="70">
      <t>エンチョウ</t>
    </rPh>
    <rPh sb="71" eb="73">
      <t>トドケデ</t>
    </rPh>
    <phoneticPr fontId="10"/>
  </si>
  <si>
    <t>・</t>
    <phoneticPr fontId="50"/>
  </si>
  <si>
    <t>人</t>
    <rPh sb="0" eb="1">
      <t>ニン</t>
    </rPh>
    <phoneticPr fontId="50"/>
  </si>
  <si>
    <t>②</t>
    <phoneticPr fontId="50"/>
  </si>
  <si>
    <t>①</t>
    <phoneticPr fontId="50"/>
  </si>
  <si>
    <t>無</t>
    <rPh sb="0" eb="1">
      <t>ナ</t>
    </rPh>
    <phoneticPr fontId="50"/>
  </si>
  <si>
    <t>有</t>
    <rPh sb="0" eb="1">
      <t>ア</t>
    </rPh>
    <phoneticPr fontId="50"/>
  </si>
  <si>
    <t>①に占める②の割合が30％以上</t>
    <rPh sb="2" eb="3">
      <t>シ</t>
    </rPh>
    <rPh sb="7" eb="9">
      <t>ワリアイ</t>
    </rPh>
    <rPh sb="13" eb="15">
      <t>イジョウ</t>
    </rPh>
    <phoneticPr fontId="50"/>
  </si>
  <si>
    <t>勤続年数の状況</t>
    <rPh sb="0" eb="2">
      <t>キンゾク</t>
    </rPh>
    <rPh sb="2" eb="4">
      <t>ネンスウ</t>
    </rPh>
    <rPh sb="5" eb="7">
      <t>ジョウキョウ</t>
    </rPh>
    <phoneticPr fontId="50"/>
  </si>
  <si>
    <t>③</t>
    <phoneticPr fontId="50"/>
  </si>
  <si>
    <t>又は</t>
    <rPh sb="0" eb="1">
      <t>マタ</t>
    </rPh>
    <phoneticPr fontId="50"/>
  </si>
  <si>
    <t>①のうち介護福祉士の総数（常勤換算）</t>
    <rPh sb="4" eb="6">
      <t>カイゴ</t>
    </rPh>
    <rPh sb="6" eb="9">
      <t>フクシシ</t>
    </rPh>
    <rPh sb="10" eb="12">
      <t>ソウスウ</t>
    </rPh>
    <rPh sb="13" eb="15">
      <t>ジョウキン</t>
    </rPh>
    <rPh sb="15" eb="17">
      <t>カンサン</t>
    </rPh>
    <phoneticPr fontId="50"/>
  </si>
  <si>
    <t>介護職員の総数（常勤換算）</t>
    <rPh sb="0" eb="2">
      <t>カイゴ</t>
    </rPh>
    <rPh sb="2" eb="4">
      <t>ショクイン</t>
    </rPh>
    <rPh sb="5" eb="7">
      <t>ソウスウ</t>
    </rPh>
    <rPh sb="8" eb="10">
      <t>ジョウキン</t>
    </rPh>
    <rPh sb="10" eb="12">
      <t>カンサン</t>
    </rPh>
    <phoneticPr fontId="50"/>
  </si>
  <si>
    <t>介護福祉士等の
状況</t>
    <rPh sb="0" eb="2">
      <t>カイゴ</t>
    </rPh>
    <rPh sb="2" eb="5">
      <t>フクシシ</t>
    </rPh>
    <rPh sb="5" eb="6">
      <t>トウ</t>
    </rPh>
    <rPh sb="8" eb="10">
      <t>ジョウキョウ</t>
    </rPh>
    <phoneticPr fontId="50"/>
  </si>
  <si>
    <t>①に占める②の割合が40％以上</t>
    <rPh sb="2" eb="3">
      <t>シ</t>
    </rPh>
    <rPh sb="7" eb="9">
      <t>ワリアイ</t>
    </rPh>
    <rPh sb="13" eb="15">
      <t>イジョウ</t>
    </rPh>
    <phoneticPr fontId="50"/>
  </si>
  <si>
    <t>（２）サービス提供体制強化加算（Ⅱ）</t>
    <rPh sb="7" eb="9">
      <t>テイキョウ</t>
    </rPh>
    <rPh sb="9" eb="11">
      <t>タイセイ</t>
    </rPh>
    <rPh sb="11" eb="13">
      <t>キョウカ</t>
    </rPh>
    <rPh sb="13" eb="15">
      <t>カサン</t>
    </rPh>
    <phoneticPr fontId="50"/>
  </si>
  <si>
    <t>①のうち勤続年数10年以上の介護福祉士の総数（常勤換算）</t>
    <rPh sb="4" eb="6">
      <t>キンゾク</t>
    </rPh>
    <rPh sb="6" eb="8">
      <t>ネンスウ</t>
    </rPh>
    <rPh sb="10" eb="13">
      <t>ネンイジョウ</t>
    </rPh>
    <rPh sb="14" eb="16">
      <t>カイゴ</t>
    </rPh>
    <rPh sb="16" eb="19">
      <t>フクシシ</t>
    </rPh>
    <phoneticPr fontId="50"/>
  </si>
  <si>
    <t>①に占める③の割合が25％以上</t>
    <rPh sb="2" eb="3">
      <t>シ</t>
    </rPh>
    <rPh sb="7" eb="9">
      <t>ワリアイ</t>
    </rPh>
    <rPh sb="13" eb="15">
      <t>イジョウ</t>
    </rPh>
    <phoneticPr fontId="50"/>
  </si>
  <si>
    <t>（１）サービス提供体制強化加算（Ⅰ）</t>
    <rPh sb="7" eb="9">
      <t>テイキョウ</t>
    </rPh>
    <rPh sb="9" eb="11">
      <t>タイセイ</t>
    </rPh>
    <rPh sb="11" eb="13">
      <t>キョウカ</t>
    </rPh>
    <rPh sb="13" eb="15">
      <t>カサン</t>
    </rPh>
    <phoneticPr fontId="50"/>
  </si>
  <si>
    <t>3 サービス提供体制強化加算（Ⅲ）</t>
    <rPh sb="6" eb="8">
      <t>テイキョウ</t>
    </rPh>
    <rPh sb="8" eb="10">
      <t>タイセイ</t>
    </rPh>
    <rPh sb="10" eb="12">
      <t>キョウカ</t>
    </rPh>
    <rPh sb="12" eb="14">
      <t>カサン</t>
    </rPh>
    <phoneticPr fontId="50"/>
  </si>
  <si>
    <t>2 サービス提供体制強化加算（Ⅱ）</t>
    <rPh sb="6" eb="8">
      <t>テイキョウ</t>
    </rPh>
    <rPh sb="8" eb="10">
      <t>タイセイ</t>
    </rPh>
    <rPh sb="10" eb="12">
      <t>キョウカ</t>
    </rPh>
    <rPh sb="12" eb="14">
      <t>カサン</t>
    </rPh>
    <phoneticPr fontId="50"/>
  </si>
  <si>
    <t>1 サービス提供体制強化加算（Ⅰ）</t>
    <rPh sb="6" eb="8">
      <t>テイキョウ</t>
    </rPh>
    <rPh sb="8" eb="10">
      <t>タイセイ</t>
    </rPh>
    <rPh sb="10" eb="12">
      <t>キョウカ</t>
    </rPh>
    <rPh sb="12" eb="14">
      <t>カサン</t>
    </rPh>
    <phoneticPr fontId="50"/>
  </si>
  <si>
    <t>4　届 出 項 目</t>
    <rPh sb="2" eb="3">
      <t>トド</t>
    </rPh>
    <rPh sb="4" eb="5">
      <t>デ</t>
    </rPh>
    <rPh sb="6" eb="7">
      <t>コウ</t>
    </rPh>
    <rPh sb="8" eb="9">
      <t>メ</t>
    </rPh>
    <phoneticPr fontId="50"/>
  </si>
  <si>
    <t>3　施 設 種 別</t>
    <rPh sb="2" eb="3">
      <t>シ</t>
    </rPh>
    <rPh sb="4" eb="5">
      <t>セツ</t>
    </rPh>
    <rPh sb="6" eb="7">
      <t>シュ</t>
    </rPh>
    <rPh sb="8" eb="9">
      <t>ベツ</t>
    </rPh>
    <phoneticPr fontId="50"/>
  </si>
  <si>
    <t>3　終了</t>
    <phoneticPr fontId="50"/>
  </si>
  <si>
    <t>2　変更</t>
    <phoneticPr fontId="50"/>
  </si>
  <si>
    <t>1　新規</t>
    <phoneticPr fontId="50"/>
  </si>
  <si>
    <t>2　異 動 区 分</t>
    <rPh sb="2" eb="3">
      <t>イ</t>
    </rPh>
    <rPh sb="4" eb="5">
      <t>ドウ</t>
    </rPh>
    <rPh sb="6" eb="7">
      <t>ク</t>
    </rPh>
    <rPh sb="8" eb="9">
      <t>ブン</t>
    </rPh>
    <phoneticPr fontId="50"/>
  </si>
  <si>
    <t>1　事 業 所 名</t>
    <phoneticPr fontId="50"/>
  </si>
  <si>
    <t>サービス提供体制強化加算に関する届出書</t>
    <rPh sb="4" eb="6">
      <t>テイキョウ</t>
    </rPh>
    <rPh sb="6" eb="8">
      <t>タイセイ</t>
    </rPh>
    <rPh sb="8" eb="10">
      <t>キョウカ</t>
    </rPh>
    <rPh sb="10" eb="12">
      <t>カサン</t>
    </rPh>
    <rPh sb="13" eb="14">
      <t>カン</t>
    </rPh>
    <rPh sb="16" eb="19">
      <t>トドケデショ</t>
    </rPh>
    <phoneticPr fontId="50"/>
  </si>
  <si>
    <t>日</t>
    <rPh sb="0" eb="1">
      <t>ニチ</t>
    </rPh>
    <phoneticPr fontId="50"/>
  </si>
  <si>
    <t>月</t>
    <rPh sb="0" eb="1">
      <t>ゲツ</t>
    </rPh>
    <phoneticPr fontId="50"/>
  </si>
  <si>
    <t>年</t>
    <rPh sb="0" eb="1">
      <t>ネン</t>
    </rPh>
    <phoneticPr fontId="50"/>
  </si>
  <si>
    <t>令和</t>
    <rPh sb="0" eb="2">
      <t>レイワ</t>
    </rPh>
    <phoneticPr fontId="50"/>
  </si>
  <si>
    <t>備考</t>
    <rPh sb="0" eb="2">
      <t>ビコウ</t>
    </rPh>
    <phoneticPr fontId="50"/>
  </si>
  <si>
    <t>①のうち勤続年数７年以上の者の総数（常勤換算）</t>
    <phoneticPr fontId="50"/>
  </si>
  <si>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50"/>
  </si>
  <si>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50"/>
  </si>
  <si>
    <t>①に占める②の割合が50％以上</t>
    <rPh sb="2" eb="3">
      <t>シ</t>
    </rPh>
    <rPh sb="7" eb="9">
      <t>ワリアイ</t>
    </rPh>
    <rPh sb="13" eb="15">
      <t>イジョウ</t>
    </rPh>
    <phoneticPr fontId="50"/>
  </si>
  <si>
    <t>①に占める②の割合が70％以上</t>
    <rPh sb="2" eb="3">
      <t>シ</t>
    </rPh>
    <rPh sb="7" eb="9">
      <t>ワリアイ</t>
    </rPh>
    <rPh sb="13" eb="15">
      <t>イジョウ</t>
    </rPh>
    <phoneticPr fontId="50"/>
  </si>
  <si>
    <t>5　介護職員等の状況</t>
    <rPh sb="2" eb="4">
      <t>カイゴ</t>
    </rPh>
    <rPh sb="4" eb="6">
      <t>ショクイン</t>
    </rPh>
    <rPh sb="6" eb="7">
      <t>トウ</t>
    </rPh>
    <rPh sb="8" eb="10">
      <t>ジョウキョウ</t>
    </rPh>
    <phoneticPr fontId="50"/>
  </si>
  <si>
    <t>3　（介護予防）認知症対応型通所介護</t>
    <rPh sb="3" eb="5">
      <t>カイゴ</t>
    </rPh>
    <rPh sb="5" eb="7">
      <t>ヨボウ</t>
    </rPh>
    <rPh sb="8" eb="11">
      <t>ニンチショウ</t>
    </rPh>
    <rPh sb="11" eb="14">
      <t>タイオウガタ</t>
    </rPh>
    <rPh sb="14" eb="16">
      <t>ツウショ</t>
    </rPh>
    <rPh sb="16" eb="18">
      <t>カイゴ</t>
    </rPh>
    <phoneticPr fontId="50"/>
  </si>
  <si>
    <t>3　地域密着型通所介護</t>
    <rPh sb="2" eb="4">
      <t>チイキ</t>
    </rPh>
    <rPh sb="4" eb="7">
      <t>ミッチャクガタ</t>
    </rPh>
    <rPh sb="7" eb="9">
      <t>ツウショ</t>
    </rPh>
    <rPh sb="9" eb="11">
      <t>カイゴ</t>
    </rPh>
    <phoneticPr fontId="50"/>
  </si>
  <si>
    <t>2　（介護予防）通所リハビリテーション</t>
    <rPh sb="3" eb="5">
      <t>カイゴ</t>
    </rPh>
    <rPh sb="5" eb="7">
      <t>ヨボウ</t>
    </rPh>
    <rPh sb="8" eb="10">
      <t>ツウショ</t>
    </rPh>
    <phoneticPr fontId="50"/>
  </si>
  <si>
    <t>1　通所介護</t>
    <rPh sb="2" eb="4">
      <t>ツウショ</t>
    </rPh>
    <rPh sb="4" eb="6">
      <t>カイゴ</t>
    </rPh>
    <phoneticPr fontId="50"/>
  </si>
  <si>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50"/>
  </si>
  <si>
    <t>異動等区分</t>
    <phoneticPr fontId="50"/>
  </si>
  <si>
    <t>　　速やかに提出すること。</t>
    <rPh sb="2" eb="3">
      <t>スミ</t>
    </rPh>
    <rPh sb="6" eb="8">
      <t>テイシュツ</t>
    </rPh>
    <phoneticPr fontId="50"/>
  </si>
  <si>
    <t>備考　要件を満たすことが分かる根拠書類を準備し、指定権者からの求めがあった場合には、</t>
    <phoneticPr fontId="50"/>
  </si>
  <si>
    <t>指定通所リハビリテーションを行う時間帯を通じて専ら当該指定通所リハビリテーションの提供に当たる看護職員を１名以上配置している。</t>
    <rPh sb="2" eb="4">
      <t>ツウショ</t>
    </rPh>
    <rPh sb="29" eb="31">
      <t>ツウショ</t>
    </rPh>
    <phoneticPr fontId="50"/>
  </si>
  <si>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50"/>
  </si>
  <si>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50"/>
  </si>
  <si>
    <t>通所
リハビリ
テーション</t>
    <rPh sb="0" eb="2">
      <t>ツウショ</t>
    </rPh>
    <phoneticPr fontId="50"/>
  </si>
  <si>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50"/>
  </si>
  <si>
    <t>④</t>
    <phoneticPr fontId="50"/>
  </si>
  <si>
    <t>指定地域密着型通所介護を行う時間帯を通じて専ら当該指定地域密着型通所介護の提供に当たる看護職員を１名以上配置している。</t>
    <phoneticPr fontId="50"/>
  </si>
  <si>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50"/>
  </si>
  <si>
    <t>指定地域密着型サービス基準第20条第１項第２号又は第３号に規定する看護職員又は介護職員の員数に加え、看護職員又は介護職員を常勤換算方法で２以上確保している。</t>
    <phoneticPr fontId="50"/>
  </si>
  <si>
    <t>地域密着型
通所介護</t>
    <rPh sb="0" eb="5">
      <t>チイキミッチャクガタ</t>
    </rPh>
    <rPh sb="6" eb="8">
      <t>ツウショ</t>
    </rPh>
    <rPh sb="8" eb="10">
      <t>カイゴ</t>
    </rPh>
    <phoneticPr fontId="50"/>
  </si>
  <si>
    <t>共生型通所介護費を算定していない。</t>
    <rPh sb="0" eb="3">
      <t>キョウセイガタ</t>
    </rPh>
    <rPh sb="3" eb="5">
      <t>ツウショ</t>
    </rPh>
    <rPh sb="5" eb="8">
      <t>カイゴヒ</t>
    </rPh>
    <rPh sb="9" eb="11">
      <t>サンテイ</t>
    </rPh>
    <phoneticPr fontId="50"/>
  </si>
  <si>
    <t>指定通所介護を行う時間帯を通じて専ら当該指定通所介護の提供に当たる看護職員を１名以上配置している。</t>
    <phoneticPr fontId="50"/>
  </si>
  <si>
    <t>指定通所介護事業所における前年度又は算定日が属する月の前３月間の利用者の総数のうち、要介護状態区分が要介護３、要介護４又は要介護５である者の占める割合が100分の30以上である。</t>
    <phoneticPr fontId="50"/>
  </si>
  <si>
    <t>指定居宅サービス等基準第93条第１項第２号又は第３号に規定する看護職員又は介護職員の員数に加え、看護職員又は介護職員を常勤換算方法で２以上確保している。</t>
    <phoneticPr fontId="50"/>
  </si>
  <si>
    <t>通所介護</t>
    <rPh sb="0" eb="2">
      <t>ツウショ</t>
    </rPh>
    <rPh sb="2" eb="4">
      <t>カイゴ</t>
    </rPh>
    <phoneticPr fontId="50"/>
  </si>
  <si>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50"/>
  </si>
  <si>
    <t>3　通所リハビリテーション事業所</t>
    <rPh sb="2" eb="4">
      <t>ツウショ</t>
    </rPh>
    <rPh sb="13" eb="16">
      <t>ジギョウショ</t>
    </rPh>
    <phoneticPr fontId="50"/>
  </si>
  <si>
    <t>2　地域密着型通所介護事業所</t>
    <rPh sb="2" eb="4">
      <t>チイキ</t>
    </rPh>
    <rPh sb="4" eb="7">
      <t>ミッチャクガタ</t>
    </rPh>
    <rPh sb="7" eb="9">
      <t>ツウショ</t>
    </rPh>
    <rPh sb="9" eb="11">
      <t>カイゴ</t>
    </rPh>
    <rPh sb="11" eb="14">
      <t>ジギョウショ</t>
    </rPh>
    <phoneticPr fontId="50"/>
  </si>
  <si>
    <t>1　通所介護事業所</t>
    <rPh sb="2" eb="4">
      <t>ツウショ</t>
    </rPh>
    <rPh sb="4" eb="6">
      <t>カイゴ</t>
    </rPh>
    <rPh sb="6" eb="9">
      <t>ジギョウショ</t>
    </rPh>
    <phoneticPr fontId="50"/>
  </si>
  <si>
    <t>事業所等の区分</t>
    <rPh sb="0" eb="3">
      <t>ジギョウショ</t>
    </rPh>
    <phoneticPr fontId="50"/>
  </si>
  <si>
    <t>中重度者ケア体制加算に係る届出書</t>
    <rPh sb="0" eb="4">
      <t>チュウジュウドシャ</t>
    </rPh>
    <rPh sb="6" eb="8">
      <t>タイセイ</t>
    </rPh>
    <rPh sb="8" eb="10">
      <t>カサン</t>
    </rPh>
    <rPh sb="11" eb="12">
      <t>カカ</t>
    </rPh>
    <rPh sb="13" eb="16">
      <t>トドケデショ</t>
    </rPh>
    <phoneticPr fontId="50"/>
  </si>
  <si>
    <t>　（平成27年4月1日）」問31をご参照ください。</t>
    <rPh sb="13" eb="14">
      <t>トイ</t>
    </rPh>
    <rPh sb="18" eb="20">
      <t>サンショウ</t>
    </rPh>
    <phoneticPr fontId="50"/>
  </si>
  <si>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50"/>
  </si>
  <si>
    <t>　については、前年度の実績（ア）による届出はできません。</t>
    <rPh sb="7" eb="10">
      <t>ゼンネンド</t>
    </rPh>
    <rPh sb="11" eb="13">
      <t>ジッセキ</t>
    </rPh>
    <rPh sb="19" eb="21">
      <t>トドケデ</t>
    </rPh>
    <phoneticPr fontId="50"/>
  </si>
  <si>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50"/>
  </si>
  <si>
    <t>・「２．算定期間」でアまたはイの算定期間を選択してください。</t>
    <rPh sb="4" eb="6">
      <t>サンテイ</t>
    </rPh>
    <rPh sb="6" eb="8">
      <t>キカン</t>
    </rPh>
    <rPh sb="16" eb="18">
      <t>サンテイ</t>
    </rPh>
    <rPh sb="18" eb="20">
      <t>キカン</t>
    </rPh>
    <rPh sb="21" eb="23">
      <t>センタク</t>
    </rPh>
    <phoneticPr fontId="50"/>
  </si>
  <si>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50"/>
  </si>
  <si>
    <t>・「１．要介護３、要介護４または要介護５である者の割合の算出基準」で、</t>
    <phoneticPr fontId="50"/>
  </si>
  <si>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50"/>
  </si>
  <si>
    <t>１月あたりの
平均</t>
    <rPh sb="1" eb="2">
      <t>ツキ</t>
    </rPh>
    <rPh sb="7" eb="9">
      <t>ヘイキン</t>
    </rPh>
    <phoneticPr fontId="50"/>
  </si>
  <si>
    <t>割合</t>
    <rPh sb="0" eb="2">
      <t>ワリアイ</t>
    </rPh>
    <phoneticPr fontId="50"/>
  </si>
  <si>
    <t>合計</t>
    <rPh sb="0" eb="2">
      <t>ゴウケイ</t>
    </rPh>
    <phoneticPr fontId="50"/>
  </si>
  <si>
    <t>月</t>
    <rPh sb="0" eb="1">
      <t>ガツ</t>
    </rPh>
    <phoneticPr fontId="50"/>
  </si>
  <si>
    <t>要介護３、要介護４
または要介護５の
利用者数</t>
    <rPh sb="0" eb="3">
      <t>ヨウカイゴ</t>
    </rPh>
    <rPh sb="5" eb="8">
      <t>ヨウカイゴ</t>
    </rPh>
    <rPh sb="13" eb="16">
      <t>ヨウカイゴ</t>
    </rPh>
    <rPh sb="19" eb="21">
      <t>リヨウ</t>
    </rPh>
    <rPh sb="21" eb="22">
      <t>シャ</t>
    </rPh>
    <rPh sb="22" eb="23">
      <t>スウ</t>
    </rPh>
    <phoneticPr fontId="50"/>
  </si>
  <si>
    <t>利用者の総数
（要支援者は
含めない）</t>
    <rPh sb="0" eb="3">
      <t>リヨウシャ</t>
    </rPh>
    <rPh sb="4" eb="6">
      <t>ソウスウ</t>
    </rPh>
    <rPh sb="8" eb="11">
      <t>ヨウシエン</t>
    </rPh>
    <rPh sb="11" eb="12">
      <t>シャ</t>
    </rPh>
    <rPh sb="14" eb="15">
      <t>フク</t>
    </rPh>
    <phoneticPr fontId="50"/>
  </si>
  <si>
    <t>実績月数</t>
    <rPh sb="0" eb="2">
      <t>ジッセキ</t>
    </rPh>
    <rPh sb="2" eb="4">
      <t>ツキスウ</t>
    </rPh>
    <phoneticPr fontId="50"/>
  </si>
  <si>
    <t>イ．届出日の属する月の前３月</t>
    <rPh sb="2" eb="4">
      <t>トドケデ</t>
    </rPh>
    <rPh sb="4" eb="5">
      <t>ヒ</t>
    </rPh>
    <rPh sb="6" eb="7">
      <t>ゾク</t>
    </rPh>
    <rPh sb="9" eb="10">
      <t>ツキ</t>
    </rPh>
    <rPh sb="11" eb="12">
      <t>ゼン</t>
    </rPh>
    <rPh sb="13" eb="14">
      <t>ガツ</t>
    </rPh>
    <phoneticPr fontId="50"/>
  </si>
  <si>
    <t>ア．前年度（３月を除く）の実績の平均</t>
    <rPh sb="2" eb="5">
      <t>ゼンネンド</t>
    </rPh>
    <rPh sb="7" eb="8">
      <t>ガツ</t>
    </rPh>
    <rPh sb="9" eb="10">
      <t>ノゾ</t>
    </rPh>
    <rPh sb="13" eb="15">
      <t>ジッセキ</t>
    </rPh>
    <rPh sb="16" eb="18">
      <t>ヘイキン</t>
    </rPh>
    <phoneticPr fontId="50"/>
  </si>
  <si>
    <t>２．算定期間</t>
    <rPh sb="2" eb="4">
      <t>サンテイ</t>
    </rPh>
    <rPh sb="4" eb="6">
      <t>キカン</t>
    </rPh>
    <phoneticPr fontId="50"/>
  </si>
  <si>
    <t>利用延人員数</t>
    <rPh sb="0" eb="2">
      <t>リヨウ</t>
    </rPh>
    <rPh sb="2" eb="5">
      <t>ノベジンイン</t>
    </rPh>
    <rPh sb="5" eb="6">
      <t>スウ</t>
    </rPh>
    <phoneticPr fontId="50"/>
  </si>
  <si>
    <t>利用実人員数</t>
    <rPh sb="0" eb="2">
      <t>リヨウ</t>
    </rPh>
    <rPh sb="2" eb="3">
      <t>ジツ</t>
    </rPh>
    <rPh sb="3" eb="5">
      <t>ジンイン</t>
    </rPh>
    <rPh sb="5" eb="6">
      <t>スウ</t>
    </rPh>
    <phoneticPr fontId="50"/>
  </si>
  <si>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50"/>
  </si>
  <si>
    <t>事業所番号</t>
    <rPh sb="0" eb="3">
      <t>ジギョウショ</t>
    </rPh>
    <rPh sb="3" eb="5">
      <t>バンゴウ</t>
    </rPh>
    <phoneticPr fontId="50"/>
  </si>
  <si>
    <t>事業所名</t>
    <rPh sb="0" eb="3">
      <t>ジギョウショ</t>
    </rPh>
    <rPh sb="3" eb="4">
      <t>メイ</t>
    </rPh>
    <phoneticPr fontId="50"/>
  </si>
  <si>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50"/>
  </si>
  <si>
    <t>（様式3-1）</t>
    <rPh sb="1" eb="3">
      <t>ヨウシキ</t>
    </rPh>
    <phoneticPr fontId="50"/>
  </si>
  <si>
    <t>（様式3-2）</t>
    <rPh sb="1" eb="3">
      <t>ヨウシキ</t>
    </rPh>
    <phoneticPr fontId="50"/>
  </si>
  <si>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50"/>
  </si>
  <si>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50"/>
  </si>
  <si>
    <t>％</t>
    <phoneticPr fontId="50"/>
  </si>
  <si>
    <t>③　②÷①×100</t>
    <phoneticPr fontId="50"/>
  </si>
  <si>
    <t>人</t>
    <rPh sb="0" eb="1">
      <t>ヒト</t>
    </rPh>
    <phoneticPr fontId="50"/>
  </si>
  <si>
    <t>②　対象者　</t>
    <rPh sb="2" eb="5">
      <t>タイショウシャ</t>
    </rPh>
    <phoneticPr fontId="50"/>
  </si>
  <si>
    <t>①　利用者総数　</t>
    <rPh sb="2" eb="5">
      <t>リヨウシャ</t>
    </rPh>
    <rPh sb="5" eb="7">
      <t>ソウスウ</t>
    </rPh>
    <rPh sb="6" eb="7">
      <t>スウ</t>
    </rPh>
    <phoneticPr fontId="50"/>
  </si>
  <si>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50"/>
  </si>
  <si>
    <t>地域密着型
通所介護</t>
    <rPh sb="0" eb="5">
      <t>チイキミッチャクガタ</t>
    </rPh>
    <rPh sb="6" eb="10">
      <t>ツウショカイゴ</t>
    </rPh>
    <phoneticPr fontId="50"/>
  </si>
  <si>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50"/>
  </si>
  <si>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50"/>
  </si>
  <si>
    <t>認知症加算に係る届出内容</t>
    <rPh sb="0" eb="3">
      <t>ニンチショウ</t>
    </rPh>
    <rPh sb="3" eb="5">
      <t>カサン</t>
    </rPh>
    <rPh sb="6" eb="7">
      <t>カカワ</t>
    </rPh>
    <rPh sb="8" eb="10">
      <t>トドケデ</t>
    </rPh>
    <rPh sb="10" eb="12">
      <t>ナイヨウ</t>
    </rPh>
    <phoneticPr fontId="50"/>
  </si>
  <si>
    <t>（通所介護、地域密着型通所介護）</t>
    <rPh sb="1" eb="3">
      <t>ツウショ</t>
    </rPh>
    <rPh sb="3" eb="5">
      <t>カイゴ</t>
    </rPh>
    <rPh sb="6" eb="8">
      <t>チイキ</t>
    </rPh>
    <rPh sb="8" eb="11">
      <t>ミッチャクガタ</t>
    </rPh>
    <rPh sb="11" eb="13">
      <t>ツウショ</t>
    </rPh>
    <rPh sb="13" eb="15">
      <t>カイゴ</t>
    </rPh>
    <phoneticPr fontId="50"/>
  </si>
  <si>
    <t>認知症加算に係る届出書</t>
    <rPh sb="0" eb="3">
      <t>ニンチショウ</t>
    </rPh>
    <rPh sb="3" eb="5">
      <t>カサン</t>
    </rPh>
    <rPh sb="6" eb="7">
      <t>カカ</t>
    </rPh>
    <rPh sb="8" eb="11">
      <t>トドケデショ</t>
    </rPh>
    <phoneticPr fontId="50"/>
  </si>
  <si>
    <r>
      <t>・</t>
    </r>
    <r>
      <rPr>
        <sz val="11"/>
        <color theme="1"/>
        <rFont val="ＭＳ Ｐゴシック"/>
        <family val="3"/>
        <scheme val="minor"/>
      </rPr>
      <t>「１．日常生活自立度のランクがⅢ以上の者の割合の算出基準」で、</t>
    </r>
    <phoneticPr fontId="50"/>
  </si>
  <si>
    <t>　としてご使用ください。</t>
    <phoneticPr fontId="50"/>
  </si>
  <si>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50"/>
  </si>
  <si>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50"/>
  </si>
  <si>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50"/>
  </si>
  <si>
    <t>利用者の割合に関する計算書（認知症加算）</t>
    <rPh sb="0" eb="3">
      <t>リヨウシャ</t>
    </rPh>
    <rPh sb="4" eb="6">
      <t>ワリアイ</t>
    </rPh>
    <rPh sb="7" eb="8">
      <t>カン</t>
    </rPh>
    <rPh sb="10" eb="13">
      <t>ケイサンショ</t>
    </rPh>
    <rPh sb="14" eb="17">
      <t>ニンチショウ</t>
    </rPh>
    <rPh sb="17" eb="19">
      <t>カサン</t>
    </rPh>
    <phoneticPr fontId="50"/>
  </si>
  <si>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50"/>
  </si>
  <si>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50"/>
  </si>
  <si>
    <t>共生型短期入所生活介護費を算定している。</t>
    <rPh sb="3" eb="5">
      <t>タンキ</t>
    </rPh>
    <rPh sb="5" eb="7">
      <t>ニュウショ</t>
    </rPh>
    <rPh sb="7" eb="9">
      <t>セイカツ</t>
    </rPh>
    <rPh sb="11" eb="12">
      <t>ヒ</t>
    </rPh>
    <rPh sb="13" eb="15">
      <t>サンテイ</t>
    </rPh>
    <phoneticPr fontId="50"/>
  </si>
  <si>
    <t>(介護予防)
短期入所
生活介護</t>
    <rPh sb="1" eb="3">
      <t>カイゴ</t>
    </rPh>
    <rPh sb="3" eb="5">
      <t>ヨボウ</t>
    </rPh>
    <rPh sb="7" eb="9">
      <t>タンキ</t>
    </rPh>
    <rPh sb="9" eb="11">
      <t>ニュウショ</t>
    </rPh>
    <rPh sb="12" eb="14">
      <t>セイカツ</t>
    </rPh>
    <rPh sb="14" eb="16">
      <t>カイゴ</t>
    </rPh>
    <phoneticPr fontId="50"/>
  </si>
  <si>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50"/>
  </si>
  <si>
    <t>共生型地域密着型通所介護費を算定している。</t>
    <rPh sb="3" eb="8">
      <t>チイキミッチャクガタ</t>
    </rPh>
    <rPh sb="12" eb="13">
      <t>ヒ</t>
    </rPh>
    <rPh sb="14" eb="16">
      <t>サンテイ</t>
    </rPh>
    <phoneticPr fontId="50"/>
  </si>
  <si>
    <t>地域密着型
通所介護</t>
    <rPh sb="0" eb="2">
      <t>チイキ</t>
    </rPh>
    <rPh sb="2" eb="5">
      <t>ミッチャクガタ</t>
    </rPh>
    <rPh sb="6" eb="8">
      <t>ツウショ</t>
    </rPh>
    <rPh sb="8" eb="10">
      <t>カイゴ</t>
    </rPh>
    <phoneticPr fontId="50"/>
  </si>
  <si>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50"/>
  </si>
  <si>
    <t>共生型通所介護費を算定している。</t>
    <rPh sb="7" eb="8">
      <t>ヒ</t>
    </rPh>
    <rPh sb="9" eb="11">
      <t>サンテイ</t>
    </rPh>
    <phoneticPr fontId="50"/>
  </si>
  <si>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50"/>
  </si>
  <si>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50"/>
  </si>
  <si>
    <t>生活相談員配置等加算に係る届出書</t>
    <rPh sb="0" eb="2">
      <t>セイカツ</t>
    </rPh>
    <rPh sb="2" eb="5">
      <t>ソウダンイン</t>
    </rPh>
    <rPh sb="5" eb="8">
      <t>ハイチトウ</t>
    </rPh>
    <rPh sb="8" eb="10">
      <t>カサン</t>
    </rPh>
    <rPh sb="11" eb="12">
      <t>カカ</t>
    </rPh>
    <rPh sb="13" eb="16">
      <t>トドケデショ</t>
    </rPh>
    <phoneticPr fontId="50"/>
  </si>
  <si>
    <t>（様式４－１）</t>
    <rPh sb="1" eb="3">
      <t>ヨウシキ</t>
    </rPh>
    <phoneticPr fontId="50"/>
  </si>
  <si>
    <t>（様式１－２）</t>
    <rPh sb="1" eb="3">
      <t>ヨウシキ</t>
    </rPh>
    <phoneticPr fontId="50"/>
  </si>
  <si>
    <t>（様式４－２）</t>
    <rPh sb="1" eb="3">
      <t>ヨウシキ</t>
    </rPh>
    <phoneticPr fontId="50"/>
  </si>
  <si>
    <t>（様式１６）</t>
    <rPh sb="1" eb="3">
      <t>ヨウシキ</t>
    </rPh>
    <phoneticPr fontId="50"/>
  </si>
  <si>
    <t>（様式２２－１）</t>
    <rPh sb="1" eb="3">
      <t>ヨウシキ</t>
    </rPh>
    <phoneticPr fontId="10"/>
  </si>
  <si>
    <t>（様式２２－２）</t>
    <rPh sb="1" eb="3">
      <t>ヨウシキ</t>
    </rPh>
    <phoneticPr fontId="10"/>
  </si>
  <si>
    <t xml:space="preserve"> （12) 必要項目を満たしていれば、各事業所で使用するシフト表等をもって代替書類として差し支えありません。</t>
    <phoneticPr fontId="63"/>
  </si>
  <si>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63"/>
  </si>
  <si>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63"/>
  </si>
  <si>
    <t>　　　 その他、特記事項欄としてもご活用ください。</t>
    <rPh sb="6" eb="7">
      <t>タ</t>
    </rPh>
    <rPh sb="8" eb="10">
      <t>トッキ</t>
    </rPh>
    <rPh sb="10" eb="12">
      <t>ジコウ</t>
    </rPh>
    <rPh sb="12" eb="13">
      <t>ラン</t>
    </rPh>
    <rPh sb="18" eb="20">
      <t>カツヨウ</t>
    </rPh>
    <phoneticPr fontId="5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</si>
  <si>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63"/>
  </si>
  <si>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63"/>
  </si>
  <si>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63"/>
  </si>
  <si>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63"/>
  </si>
  <si>
    <t>　(9) 従業者ごとに、合計勤務時間数を入力してください。</t>
    <rPh sb="5" eb="8">
      <t>ジュウギョウシャ</t>
    </rPh>
    <rPh sb="12" eb="14">
      <t>ゴウケイ</t>
    </rPh>
    <rPh sb="14" eb="16">
      <t>キンム</t>
    </rPh>
    <rPh sb="16" eb="19">
      <t>ジカンスウ</t>
    </rPh>
    <rPh sb="20" eb="22">
      <t>ニュウリョク</t>
    </rPh>
    <phoneticPr fontId="63"/>
  </si>
  <si>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</si>
  <si>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63"/>
  </si>
  <si>
    <t>　(7) 従業者の氏名を記入してください。</t>
    <rPh sb="5" eb="8">
      <t>ジュウギョウシャ</t>
    </rPh>
    <rPh sb="9" eb="11">
      <t>シメイ</t>
    </rPh>
    <rPh sb="12" eb="14">
      <t>キニュウ</t>
    </rPh>
    <phoneticPr fontId="63"/>
  </si>
  <si>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6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</si>
  <si>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63"/>
  </si>
  <si>
    <t>　(6) 従業者の保有する資格を入力してください。</t>
    <rPh sb="5" eb="8">
      <t>ジュウギョウシャ</t>
    </rPh>
    <rPh sb="9" eb="11">
      <t>ホユウ</t>
    </rPh>
    <rPh sb="13" eb="15">
      <t>シカク</t>
    </rPh>
    <rPh sb="16" eb="18">
      <t>ニュウリョク</t>
    </rPh>
    <phoneticPr fontId="6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</si>
  <si>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63"/>
  </si>
  <si>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63"/>
  </si>
  <si>
    <t>（注）常勤・非常勤の区分について</t>
    <rPh sb="1" eb="2">
      <t>チュウ</t>
    </rPh>
    <rPh sb="3" eb="5">
      <t>ジョウキン</t>
    </rPh>
    <rPh sb="6" eb="9">
      <t>ヒジョウキン</t>
    </rPh>
    <rPh sb="10" eb="12">
      <t>クブン</t>
    </rPh>
    <phoneticPr fontId="63"/>
  </si>
  <si>
    <t>非常勤で兼務</t>
    <rPh sb="0" eb="3">
      <t>ヒジョウキン</t>
    </rPh>
    <rPh sb="4" eb="6">
      <t>ケンム</t>
    </rPh>
    <phoneticPr fontId="63"/>
  </si>
  <si>
    <t>D</t>
    <phoneticPr fontId="63"/>
  </si>
  <si>
    <t>非常勤で専従</t>
    <rPh sb="0" eb="3">
      <t>ヒジョウキン</t>
    </rPh>
    <rPh sb="4" eb="6">
      <t>センジュウ</t>
    </rPh>
    <phoneticPr fontId="63"/>
  </si>
  <si>
    <t>C</t>
    <phoneticPr fontId="63"/>
  </si>
  <si>
    <t>常勤で兼務</t>
    <rPh sb="0" eb="2">
      <t>ジョウキン</t>
    </rPh>
    <rPh sb="3" eb="5">
      <t>ケンム</t>
    </rPh>
    <phoneticPr fontId="63"/>
  </si>
  <si>
    <t>B</t>
    <phoneticPr fontId="63"/>
  </si>
  <si>
    <t>常勤で専従</t>
    <rPh sb="0" eb="2">
      <t>ジョウキン</t>
    </rPh>
    <rPh sb="3" eb="5">
      <t>センジュウ</t>
    </rPh>
    <phoneticPr fontId="63"/>
  </si>
  <si>
    <t>A</t>
    <phoneticPr fontId="63"/>
  </si>
  <si>
    <t>区分</t>
    <rPh sb="0" eb="2">
      <t>クブン</t>
    </rPh>
    <phoneticPr fontId="63"/>
  </si>
  <si>
    <t>記号</t>
    <rPh sb="0" eb="2">
      <t>キゴウ</t>
    </rPh>
    <phoneticPr fontId="63"/>
  </si>
  <si>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50"/>
  </si>
  <si>
    <t xml:space="preserve"> 　　 記入の順序は、職種ごとにまとめてください。</t>
    <rPh sb="4" eb="6">
      <t>キニュウ</t>
    </rPh>
    <rPh sb="7" eb="9">
      <t>ジュンジョ</t>
    </rPh>
    <rPh sb="11" eb="13">
      <t>ショクシュ</t>
    </rPh>
    <phoneticPr fontId="63"/>
  </si>
  <si>
    <t>　(4) 従業者の職種を入力してください。</t>
    <rPh sb="5" eb="8">
      <t>ジュウギョウシャ</t>
    </rPh>
    <rPh sb="9" eb="11">
      <t>ショクシュ</t>
    </rPh>
    <rPh sb="12" eb="14">
      <t>ニュウリョク</t>
    </rPh>
    <phoneticPr fontId="6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</si>
  <si>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6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</si>
  <si>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63"/>
  </si>
  <si>
    <t>　(1) 「４週」・「暦月」のいずれかを選択してください。</t>
    <rPh sb="7" eb="8">
      <t>シュウ</t>
    </rPh>
    <rPh sb="11" eb="12">
      <t>レキ</t>
    </rPh>
    <rPh sb="12" eb="13">
      <t>ツキ</t>
    </rPh>
    <rPh sb="20" eb="22">
      <t>センタク</t>
    </rPh>
    <phoneticPr fontId="6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</si>
  <si>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63"/>
  </si>
  <si>
    <t>5週目</t>
    <rPh sb="1" eb="2">
      <t>シュウ</t>
    </rPh>
    <rPh sb="2" eb="3">
      <t>メ</t>
    </rPh>
    <phoneticPr fontId="63"/>
  </si>
  <si>
    <t>4週目</t>
    <rPh sb="1" eb="2">
      <t>シュウ</t>
    </rPh>
    <rPh sb="2" eb="3">
      <t>メ</t>
    </rPh>
    <phoneticPr fontId="63"/>
  </si>
  <si>
    <t>3週目</t>
    <rPh sb="1" eb="2">
      <t>シュウ</t>
    </rPh>
    <rPh sb="2" eb="3">
      <t>メ</t>
    </rPh>
    <phoneticPr fontId="63"/>
  </si>
  <si>
    <t>2週目</t>
    <rPh sb="1" eb="2">
      <t>シュウ</t>
    </rPh>
    <rPh sb="2" eb="3">
      <t>メ</t>
    </rPh>
    <phoneticPr fontId="63"/>
  </si>
  <si>
    <t>1週目</t>
    <rPh sb="1" eb="2">
      <t>シュウ</t>
    </rPh>
    <rPh sb="2" eb="3">
      <t>メ</t>
    </rPh>
    <phoneticPr fontId="6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</si>
  <si>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50"/>
  </si>
  <si>
    <r>
      <t xml:space="preserve">(10)
</t>
    </r>
    <r>
      <rPr>
        <sz val="11"/>
        <rFont val="HGSｺﾞｼｯｸM"/>
        <family val="3"/>
        <charset val="128"/>
      </rPr>
      <t>週平均
勤務時間数</t>
    </r>
    <rPh sb="6" eb="8">
      <t>ヘイキン</t>
    </rPh>
    <rPh sb="9" eb="11">
      <t>キンム</t>
    </rPh>
    <rPh sb="11" eb="13">
      <t>ジカン</t>
    </rPh>
    <rPh sb="13" eb="14">
      <t>スウ</t>
    </rPh>
    <phoneticPr fontId="50"/>
  </si>
  <si>
    <t>(8)</t>
    <phoneticPr fontId="63"/>
  </si>
  <si>
    <t>(7) 氏　名</t>
    <phoneticPr fontId="50"/>
  </si>
  <si>
    <t>(6)
資格</t>
    <rPh sb="4" eb="6">
      <t>シカク</t>
    </rPh>
    <phoneticPr fontId="63"/>
  </si>
  <si>
    <t>(5)
勤務
形態</t>
    <phoneticPr fontId="50"/>
  </si>
  <si>
    <t>(4) 
職種</t>
    <phoneticPr fontId="50"/>
  </si>
  <si>
    <t>No</t>
    <phoneticPr fontId="63"/>
  </si>
  <si>
    <t>時間/月</t>
    <rPh sb="0" eb="2">
      <t>ジカン</t>
    </rPh>
    <rPh sb="3" eb="4">
      <t>ツキ</t>
    </rPh>
    <phoneticPr fontId="63"/>
  </si>
  <si>
    <t>時間/週</t>
    <rPh sb="0" eb="2">
      <t>ジカン</t>
    </rPh>
    <rPh sb="3" eb="4">
      <t>シュウ</t>
    </rPh>
    <phoneticPr fontId="6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</si>
  <si>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63"/>
  </si>
  <si>
    <t>予定</t>
  </si>
  <si>
    <t>(2)</t>
    <phoneticPr fontId="63"/>
  </si>
  <si>
    <t>４週</t>
  </si>
  <si>
    <t>(1)</t>
    <phoneticPr fontId="63"/>
  </si>
  <si>
    <t>）</t>
    <phoneticPr fontId="63"/>
  </si>
  <si>
    <t>(</t>
    <phoneticPr fontId="63"/>
  </si>
  <si>
    <t>事業所名</t>
    <rPh sb="0" eb="3">
      <t>ジギョウショ</t>
    </rPh>
    <rPh sb="3" eb="4">
      <t>メイ</t>
    </rPh>
    <phoneticPr fontId="63"/>
  </si>
  <si>
    <t>月</t>
    <rPh sb="0" eb="1">
      <t>ゲツ</t>
    </rPh>
    <phoneticPr fontId="63"/>
  </si>
  <si>
    <t>年</t>
    <rPh sb="0" eb="1">
      <t>ネン</t>
    </rPh>
    <phoneticPr fontId="63"/>
  </si>
  <si>
    <t>)</t>
    <phoneticPr fontId="63"/>
  </si>
  <si>
    <t>令和</t>
    <rPh sb="0" eb="2">
      <t>レイワ</t>
    </rPh>
    <phoneticPr fontId="63"/>
  </si>
  <si>
    <t>サービス種別</t>
    <rPh sb="4" eb="6">
      <t>シュベツ</t>
    </rPh>
    <phoneticPr fontId="63"/>
  </si>
  <si>
    <t>（標準様式1）</t>
    <rPh sb="1" eb="3">
      <t>ヒョウジュン</t>
    </rPh>
    <rPh sb="3" eb="5">
      <t>ヨウシキ</t>
    </rPh>
    <phoneticPr fontId="50"/>
  </si>
  <si>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63"/>
  </si>
  <si>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6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</si>
  <si>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63"/>
  </si>
  <si>
    <t>・シフト記号が足りない場合は、適宜、行を追加してください。</t>
    <rPh sb="4" eb="6">
      <t>キゴウ</t>
    </rPh>
    <rPh sb="7" eb="8">
      <t>タ</t>
    </rPh>
    <rPh sb="11" eb="13">
      <t>バアイ</t>
    </rPh>
    <rPh sb="15" eb="17">
      <t>テキギ</t>
    </rPh>
    <rPh sb="18" eb="19">
      <t>ギョウ</t>
    </rPh>
    <rPh sb="20" eb="22">
      <t>ツイカ</t>
    </rPh>
    <phoneticPr fontId="6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</si>
  <si>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63"/>
  </si>
  <si>
    <t>・職種ごとの勤務時間を「○：○○～○：○○」と表記することが困難な場合は、No21～30を活用し、勤務時間数のみを入力してください。</t>
    <rPh sb="45" eb="47">
      <t>カツヨウ</t>
    </rPh>
    <phoneticPr fontId="63"/>
  </si>
  <si>
    <t>～</t>
    <phoneticPr fontId="63"/>
  </si>
  <si>
    <t>（</t>
    <phoneticPr fontId="63"/>
  </si>
  <si>
    <t>：</t>
    <phoneticPr fontId="63"/>
  </si>
  <si>
    <t>-</t>
    <phoneticPr fontId="63"/>
  </si>
  <si>
    <t>休日</t>
    <rPh sb="0" eb="2">
      <t>キュウジツ</t>
    </rPh>
    <phoneticPr fontId="63"/>
  </si>
  <si>
    <t>休</t>
    <rPh sb="0" eb="1">
      <t>ヤス</t>
    </rPh>
    <phoneticPr fontId="63"/>
  </si>
  <si>
    <t>z</t>
    <phoneticPr fontId="63"/>
  </si>
  <si>
    <t>y</t>
    <phoneticPr fontId="63"/>
  </si>
  <si>
    <t>x</t>
    <phoneticPr fontId="63"/>
  </si>
  <si>
    <t>w</t>
    <phoneticPr fontId="63"/>
  </si>
  <si>
    <t>v</t>
    <phoneticPr fontId="63"/>
  </si>
  <si>
    <t>u</t>
    <phoneticPr fontId="63"/>
  </si>
  <si>
    <t>t</t>
    <phoneticPr fontId="63"/>
  </si>
  <si>
    <t>s</t>
    <phoneticPr fontId="63"/>
  </si>
  <si>
    <t>r</t>
    <phoneticPr fontId="63"/>
  </si>
  <si>
    <t>q</t>
    <phoneticPr fontId="63"/>
  </si>
  <si>
    <t>p</t>
    <phoneticPr fontId="63"/>
  </si>
  <si>
    <t>o</t>
    <phoneticPr fontId="63"/>
  </si>
  <si>
    <t>n</t>
    <phoneticPr fontId="63"/>
  </si>
  <si>
    <t>m</t>
    <phoneticPr fontId="63"/>
  </si>
  <si>
    <t>l</t>
    <phoneticPr fontId="63"/>
  </si>
  <si>
    <t>k</t>
    <phoneticPr fontId="63"/>
  </si>
  <si>
    <t>j</t>
    <phoneticPr fontId="63"/>
  </si>
  <si>
    <t>i</t>
    <phoneticPr fontId="63"/>
  </si>
  <si>
    <t>h</t>
    <phoneticPr fontId="63"/>
  </si>
  <si>
    <t>g</t>
    <phoneticPr fontId="63"/>
  </si>
  <si>
    <t>f</t>
    <phoneticPr fontId="63"/>
  </si>
  <si>
    <t>e</t>
    <phoneticPr fontId="63"/>
  </si>
  <si>
    <t>d</t>
    <phoneticPr fontId="63"/>
  </si>
  <si>
    <t>c</t>
    <phoneticPr fontId="63"/>
  </si>
  <si>
    <t>b</t>
    <phoneticPr fontId="63"/>
  </si>
  <si>
    <t>a</t>
    <phoneticPr fontId="63"/>
  </si>
  <si>
    <t>勤務時間</t>
    <rPh sb="0" eb="2">
      <t>キンム</t>
    </rPh>
    <rPh sb="2" eb="4">
      <t>ジカン</t>
    </rPh>
    <phoneticPr fontId="63"/>
  </si>
  <si>
    <t>終了時刻</t>
    <rPh sb="0" eb="2">
      <t>シュウリョウ</t>
    </rPh>
    <rPh sb="2" eb="4">
      <t>ジコク</t>
    </rPh>
    <phoneticPr fontId="63"/>
  </si>
  <si>
    <t>開始時刻</t>
    <rPh sb="0" eb="2">
      <t>カイシ</t>
    </rPh>
    <rPh sb="2" eb="4">
      <t>ジコク</t>
    </rPh>
    <phoneticPr fontId="63"/>
  </si>
  <si>
    <t>うち、休憩時間</t>
    <rPh sb="3" eb="5">
      <t>キュウケイ</t>
    </rPh>
    <rPh sb="5" eb="7">
      <t>ジカン</t>
    </rPh>
    <phoneticPr fontId="63"/>
  </si>
  <si>
    <t>終業時刻</t>
    <rPh sb="0" eb="2">
      <t>シュウギョウ</t>
    </rPh>
    <rPh sb="2" eb="4">
      <t>ジコク</t>
    </rPh>
    <phoneticPr fontId="63"/>
  </si>
  <si>
    <t>始業時刻</t>
    <rPh sb="0" eb="2">
      <t>シギョウ</t>
    </rPh>
    <rPh sb="2" eb="4">
      <t>ジコク</t>
    </rPh>
    <phoneticPr fontId="63"/>
  </si>
  <si>
    <t>自由記載欄</t>
    <rPh sb="0" eb="2">
      <t>ジユウ</t>
    </rPh>
    <rPh sb="2" eb="4">
      <t>キサイ</t>
    </rPh>
    <rPh sb="4" eb="5">
      <t>ラン</t>
    </rPh>
    <phoneticPr fontId="63"/>
  </si>
  <si>
    <t>サービス提供時間内の勤務時間</t>
    <rPh sb="4" eb="6">
      <t>テイキョウ</t>
    </rPh>
    <rPh sb="6" eb="8">
      <t>ジカン</t>
    </rPh>
    <rPh sb="8" eb="9">
      <t>ナイ</t>
    </rPh>
    <rPh sb="10" eb="12">
      <t>キンム</t>
    </rPh>
    <rPh sb="12" eb="14">
      <t>ジカン</t>
    </rPh>
    <phoneticPr fontId="63"/>
  </si>
  <si>
    <t>サービス提供時間</t>
    <rPh sb="4" eb="6">
      <t>テイキョウ</t>
    </rPh>
    <rPh sb="6" eb="8">
      <t>ジカン</t>
    </rPh>
    <phoneticPr fontId="63"/>
  </si>
  <si>
    <t>休憩時間1時間は「1:00」、休憩時間45分は「00:45」と入力してください。</t>
    <phoneticPr fontId="63"/>
  </si>
  <si>
    <t>※24時間表記</t>
  </si>
  <si>
    <t>■シフト記号表（勤務時間帯）</t>
    <rPh sb="4" eb="6">
      <t>キゴウ</t>
    </rPh>
    <rPh sb="6" eb="7">
      <t>ヒョウ</t>
    </rPh>
    <rPh sb="8" eb="10">
      <t>キンム</t>
    </rPh>
    <rPh sb="10" eb="13">
      <t>ジカンタイ</t>
    </rPh>
    <phoneticPr fontId="63"/>
  </si>
  <si>
    <t>≪要 提出≫</t>
    <rPh sb="1" eb="2">
      <t>ヨウ</t>
    </rPh>
    <rPh sb="3" eb="5">
      <t>テイシュツ</t>
    </rPh>
    <phoneticPr fontId="63"/>
  </si>
  <si>
    <t>従業者の勤務体制及び勤務形態一覧表</t>
    <phoneticPr fontId="63"/>
  </si>
  <si>
    <t>厚生労働省が定める基準</t>
    <rPh sb="0" eb="5">
      <t>コウセイロウドウショウ</t>
    </rPh>
    <rPh sb="6" eb="7">
      <t>サダ</t>
    </rPh>
    <rPh sb="9" eb="11">
      <t>キジュン</t>
    </rPh>
    <phoneticPr fontId="11"/>
  </si>
  <si>
    <t>ターミナルケアマネジメントを受けることに同意した利用者居ついて、２４時間連絡できる体制を整備しており、かつ、必要に応じて指定居宅介護支援を行うことができる体制を整備していること。</t>
    <rPh sb="14" eb="15">
      <t>ウ</t>
    </rPh>
    <rPh sb="20" eb="22">
      <t>ドウイ</t>
    </rPh>
    <rPh sb="24" eb="28">
      <t>リヨウシャイ</t>
    </rPh>
    <rPh sb="34" eb="36">
      <t>ジカン</t>
    </rPh>
    <rPh sb="36" eb="38">
      <t>レンラク</t>
    </rPh>
    <rPh sb="41" eb="43">
      <t>タイセイ</t>
    </rPh>
    <rPh sb="44" eb="46">
      <t>セイビ</t>
    </rPh>
    <rPh sb="54" eb="56">
      <t>ヒツヨウ</t>
    </rPh>
    <rPh sb="57" eb="58">
      <t>オウ</t>
    </rPh>
    <rPh sb="60" eb="68">
      <t>シテイキョタクカイゴシエン</t>
    </rPh>
    <rPh sb="69" eb="70">
      <t>オコナ</t>
    </rPh>
    <rPh sb="77" eb="79">
      <t>タイセイ</t>
    </rPh>
    <rPh sb="80" eb="82">
      <t>セイビ</t>
    </rPh>
    <phoneticPr fontId="11"/>
  </si>
  <si>
    <t>職員の欠員による減算の状況</t>
    <rPh sb="0" eb="2">
      <t>ショクイン</t>
    </rPh>
    <rPh sb="3" eb="5">
      <t>ケツイン</t>
    </rPh>
    <rPh sb="8" eb="10">
      <t>ゲンサン</t>
    </rPh>
    <rPh sb="11" eb="13">
      <t>ジョウキョウ</t>
    </rPh>
    <phoneticPr fontId="11"/>
  </si>
  <si>
    <t>感染症又は災害の発生を理由とする利用者の減少が一定以上生じている場合の対応</t>
    <rPh sb="0" eb="4">
      <t>カンセンショウマタ</t>
    </rPh>
    <rPh sb="5" eb="7">
      <t>サイガイ</t>
    </rPh>
    <rPh sb="8" eb="10">
      <t>ハッセイ</t>
    </rPh>
    <rPh sb="11" eb="13">
      <t>リユウ</t>
    </rPh>
    <rPh sb="16" eb="19">
      <t>リヨウシャ</t>
    </rPh>
    <rPh sb="20" eb="22">
      <t>ゲンショウ</t>
    </rPh>
    <rPh sb="23" eb="28">
      <t>イッテイイジョウショウ</t>
    </rPh>
    <rPh sb="32" eb="34">
      <t>バアイ</t>
    </rPh>
    <rPh sb="35" eb="37">
      <t>タイオウ</t>
    </rPh>
    <phoneticPr fontId="48"/>
  </si>
  <si>
    <t>感染症又は災害の発生を理由とする利用者数の減少が生じ、当該付きの利用者数の実績が当該付きの全年度における月平均の利用者数よりも１００分の５以上減少していること。</t>
    <rPh sb="0" eb="3">
      <t>カンセンショウ</t>
    </rPh>
    <rPh sb="3" eb="4">
      <t>マタ</t>
    </rPh>
    <rPh sb="5" eb="7">
      <t>サイガイ</t>
    </rPh>
    <rPh sb="8" eb="10">
      <t>ハッセイ</t>
    </rPh>
    <rPh sb="11" eb="13">
      <t>リユウ</t>
    </rPh>
    <rPh sb="16" eb="20">
      <t>リヨウシャスウ</t>
    </rPh>
    <rPh sb="21" eb="23">
      <t>ゲンショウ</t>
    </rPh>
    <rPh sb="24" eb="25">
      <t>ショウ</t>
    </rPh>
    <rPh sb="27" eb="29">
      <t>トウガイ</t>
    </rPh>
    <rPh sb="29" eb="30">
      <t>ツ</t>
    </rPh>
    <rPh sb="32" eb="36">
      <t>リヨウシャスウ</t>
    </rPh>
    <rPh sb="37" eb="39">
      <t>ジッセキ</t>
    </rPh>
    <rPh sb="40" eb="43">
      <t>トウガイツ</t>
    </rPh>
    <rPh sb="45" eb="46">
      <t>ゼン</t>
    </rPh>
    <rPh sb="46" eb="48">
      <t>ネンド</t>
    </rPh>
    <rPh sb="52" eb="55">
      <t>ツキヘイキン</t>
    </rPh>
    <rPh sb="56" eb="58">
      <t>リヨウ</t>
    </rPh>
    <rPh sb="58" eb="59">
      <t>シャ</t>
    </rPh>
    <rPh sb="59" eb="60">
      <t>スウ</t>
    </rPh>
    <rPh sb="66" eb="67">
      <t>ブン</t>
    </rPh>
    <rPh sb="69" eb="71">
      <t>イジョウ</t>
    </rPh>
    <rPh sb="71" eb="73">
      <t>ゲンショウ</t>
    </rPh>
    <phoneticPr fontId="48"/>
  </si>
  <si>
    <t>高齢者虐待防止措置実施の有無</t>
    <rPh sb="0" eb="3">
      <t>コウレイシャ</t>
    </rPh>
    <rPh sb="3" eb="9">
      <t>ギャクタイボウシソチ</t>
    </rPh>
    <rPh sb="9" eb="11">
      <t>ジッシ</t>
    </rPh>
    <rPh sb="12" eb="14">
      <t>ウム</t>
    </rPh>
    <phoneticPr fontId="48"/>
  </si>
  <si>
    <t>業務継続計画策定の有無</t>
    <rPh sb="0" eb="8">
      <t>ギョウムケイゾクケイカクサクテイ</t>
    </rPh>
    <rPh sb="9" eb="11">
      <t>ウム</t>
    </rPh>
    <phoneticPr fontId="48"/>
  </si>
  <si>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48"/>
  </si>
  <si>
    <t>なし</t>
    <phoneticPr fontId="48"/>
  </si>
  <si>
    <t>時間延長サービス体制</t>
    <rPh sb="0" eb="2">
      <t>ジカン</t>
    </rPh>
    <rPh sb="2" eb="4">
      <t>エンチョウ</t>
    </rPh>
    <rPh sb="8" eb="10">
      <t>タイセイ</t>
    </rPh>
    <phoneticPr fontId="48"/>
  </si>
  <si>
    <t>日常生活上の世話を行った後に引き続き所要時間８時間以上９時間未満のサービス提供を行った場合、又は所要時間８時間以上９時間未満のサービス提供を行った後に引き続き日常生活上の世話を行った場合であって、サービス提供時間とその前後に行った日常生活上の世話の所要時間を通算した時間が９時間以上であること。</t>
    <rPh sb="0" eb="5">
      <t>ニチジョウセイカツジョウ</t>
    </rPh>
    <rPh sb="6" eb="8">
      <t>セワ</t>
    </rPh>
    <rPh sb="9" eb="10">
      <t>オコナ</t>
    </rPh>
    <rPh sb="12" eb="13">
      <t>アト</t>
    </rPh>
    <rPh sb="14" eb="15">
      <t>ヒ</t>
    </rPh>
    <rPh sb="16" eb="17">
      <t>ツヅ</t>
    </rPh>
    <rPh sb="18" eb="22">
      <t>ショヨウジカン</t>
    </rPh>
    <rPh sb="23" eb="27">
      <t>ジカンイジョウ</t>
    </rPh>
    <rPh sb="28" eb="30">
      <t>ジカン</t>
    </rPh>
    <rPh sb="30" eb="32">
      <t>ミマン</t>
    </rPh>
    <rPh sb="37" eb="39">
      <t>テイキョウ</t>
    </rPh>
    <rPh sb="40" eb="41">
      <t>オコナ</t>
    </rPh>
    <rPh sb="43" eb="45">
      <t>バアイ</t>
    </rPh>
    <rPh sb="46" eb="47">
      <t>マタ</t>
    </rPh>
    <rPh sb="48" eb="52">
      <t>ショヨウジカン</t>
    </rPh>
    <rPh sb="53" eb="57">
      <t>ジカンイジョウ</t>
    </rPh>
    <rPh sb="58" eb="62">
      <t>ジカンミマン</t>
    </rPh>
    <rPh sb="67" eb="69">
      <t>テイキョウ</t>
    </rPh>
    <rPh sb="70" eb="71">
      <t>オコナ</t>
    </rPh>
    <rPh sb="73" eb="74">
      <t>アト</t>
    </rPh>
    <rPh sb="75" eb="76">
      <t>ヒ</t>
    </rPh>
    <rPh sb="77" eb="78">
      <t>ツヅ</t>
    </rPh>
    <rPh sb="79" eb="84">
      <t>ニチジョウセイカツジョウ</t>
    </rPh>
    <rPh sb="85" eb="87">
      <t>セワ</t>
    </rPh>
    <rPh sb="88" eb="89">
      <t>オコナ</t>
    </rPh>
    <rPh sb="91" eb="93">
      <t>バアイ</t>
    </rPh>
    <rPh sb="102" eb="106">
      <t>テイキョウジカン</t>
    </rPh>
    <rPh sb="109" eb="111">
      <t>ゼンゴ</t>
    </rPh>
    <rPh sb="112" eb="113">
      <t>オコナ</t>
    </rPh>
    <rPh sb="115" eb="120">
      <t>ニチジョウセイカツジョウ</t>
    </rPh>
    <rPh sb="121" eb="123">
      <t>セワ</t>
    </rPh>
    <rPh sb="124" eb="128">
      <t>ショヨウジカン</t>
    </rPh>
    <rPh sb="129" eb="131">
      <t>ツウサン</t>
    </rPh>
    <rPh sb="133" eb="135">
      <t>ジカン</t>
    </rPh>
    <rPh sb="137" eb="141">
      <t>ジカンイジョウ</t>
    </rPh>
    <phoneticPr fontId="48"/>
  </si>
  <si>
    <t>生活相談員配置等加算</t>
    <rPh sb="0" eb="7">
      <t>セイカツソウダンインハイチ</t>
    </rPh>
    <rPh sb="7" eb="8">
      <t>トウ</t>
    </rPh>
    <rPh sb="8" eb="10">
      <t>カサン</t>
    </rPh>
    <phoneticPr fontId="48"/>
  </si>
  <si>
    <t>生活相談員を１名以上配置していること。</t>
    <rPh sb="0" eb="5">
      <t>セイカツソウダンイン</t>
    </rPh>
    <rPh sb="7" eb="10">
      <t>メイイジョウ</t>
    </rPh>
    <rPh sb="10" eb="12">
      <t>ハイチ</t>
    </rPh>
    <phoneticPr fontId="11"/>
  </si>
  <si>
    <t>地域に貢献する活動を行っていること。</t>
    <rPh sb="0" eb="2">
      <t>チイキ</t>
    </rPh>
    <rPh sb="3" eb="5">
      <t>コウケン</t>
    </rPh>
    <rPh sb="7" eb="9">
      <t>カツドウ</t>
    </rPh>
    <rPh sb="10" eb="11">
      <t>オコナ</t>
    </rPh>
    <phoneticPr fontId="48"/>
  </si>
  <si>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48"/>
  </si>
  <si>
    <t>入浴介助を適切に行うことができる人員及び設備を有して行われる入浴介助であること。</t>
    <rPh sb="0" eb="4">
      <t>ニュウヨクカイジョ</t>
    </rPh>
    <rPh sb="5" eb="7">
      <t>テキセツ</t>
    </rPh>
    <rPh sb="8" eb="9">
      <t>オコナ</t>
    </rPh>
    <rPh sb="16" eb="18">
      <t>ジンイン</t>
    </rPh>
    <rPh sb="18" eb="19">
      <t>オヨ</t>
    </rPh>
    <rPh sb="20" eb="22">
      <t>セツビ</t>
    </rPh>
    <rPh sb="23" eb="24">
      <t>ユウ</t>
    </rPh>
    <rPh sb="26" eb="27">
      <t>オコナ</t>
    </rPh>
    <rPh sb="30" eb="34">
      <t>ニュウヨクカイジョ</t>
    </rPh>
    <phoneticPr fontId="48"/>
  </si>
  <si>
    <t>入浴介助に関わる職員に対し、入浴介助に関する研修を行うこと。</t>
    <rPh sb="0" eb="4">
      <t>ニュウヨクカイジョ</t>
    </rPh>
    <rPh sb="5" eb="6">
      <t>カカ</t>
    </rPh>
    <rPh sb="8" eb="10">
      <t>ショクイン</t>
    </rPh>
    <rPh sb="11" eb="12">
      <t>タイ</t>
    </rPh>
    <rPh sb="14" eb="18">
      <t>ニュウヨクカイジョ</t>
    </rPh>
    <rPh sb="19" eb="20">
      <t>カン</t>
    </rPh>
    <rPh sb="22" eb="24">
      <t>ケンシュウ</t>
    </rPh>
    <rPh sb="25" eb="26">
      <t>オコナ</t>
    </rPh>
    <phoneticPr fontId="48"/>
  </si>
  <si>
    <t>入浴介助加算（Ⅱ）</t>
    <rPh sb="0" eb="6">
      <t>ニュウヨクカイジョカサン</t>
    </rPh>
    <phoneticPr fontId="48"/>
  </si>
  <si>
    <t>入浴介助加算（Ⅰ）の基準をみたしていること。</t>
    <rPh sb="0" eb="4">
      <t>ニュウヨクカイジョ</t>
    </rPh>
    <rPh sb="4" eb="6">
      <t>カサン</t>
    </rPh>
    <rPh sb="10" eb="12">
      <t>キジュン</t>
    </rPh>
    <phoneticPr fontId="48"/>
  </si>
  <si>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48"/>
  </si>
  <si>
    <t>医師等が利用者の居宅を訪問し、浴室における当該利用者の動作及び浴室の環境を評価していること。
当該居宅の浴室では、利用者自身又は家族等の解除による入浴が難しい場合は、介護支援専門員等と連携して、浴室の環境整備に係る助言を行うこと。
※医師等による訪問が困難な場合には、医師等の指示のもと介護職員が訪問し、評価及び助言を行っても差し支えない。</t>
    <rPh sb="0" eb="3">
      <t>イシトウ</t>
    </rPh>
    <rPh sb="4" eb="7">
      <t>リヨウシャ</t>
    </rPh>
    <rPh sb="8" eb="10">
      <t>キョタク</t>
    </rPh>
    <rPh sb="11" eb="13">
      <t>ホウモン</t>
    </rPh>
    <rPh sb="15" eb="17">
      <t>ヨクシツ</t>
    </rPh>
    <rPh sb="21" eb="23">
      <t>トウガイ</t>
    </rPh>
    <rPh sb="23" eb="26">
      <t>リヨウシャ</t>
    </rPh>
    <rPh sb="27" eb="29">
      <t>ドウサ</t>
    </rPh>
    <rPh sb="29" eb="30">
      <t>オヨ</t>
    </rPh>
    <rPh sb="31" eb="33">
      <t>ヨクシツ</t>
    </rPh>
    <rPh sb="34" eb="36">
      <t>カンキョウ</t>
    </rPh>
    <rPh sb="37" eb="39">
      <t>ヒョウカ</t>
    </rPh>
    <rPh sb="47" eb="49">
      <t>トウガイ</t>
    </rPh>
    <rPh sb="49" eb="51">
      <t>キョタク</t>
    </rPh>
    <rPh sb="52" eb="54">
      <t>ヨクシツ</t>
    </rPh>
    <rPh sb="57" eb="62">
      <t>リヨウシャジシン</t>
    </rPh>
    <rPh sb="62" eb="63">
      <t>マタ</t>
    </rPh>
    <rPh sb="64" eb="67">
      <t>カゾクトウ</t>
    </rPh>
    <rPh sb="68" eb="70">
      <t>カイジョ</t>
    </rPh>
    <rPh sb="73" eb="75">
      <t>ニュウヨク</t>
    </rPh>
    <rPh sb="76" eb="77">
      <t>ムズカ</t>
    </rPh>
    <rPh sb="79" eb="81">
      <t>バアイ</t>
    </rPh>
    <rPh sb="90" eb="91">
      <t>トウ</t>
    </rPh>
    <rPh sb="92" eb="94">
      <t>レンケイ</t>
    </rPh>
    <rPh sb="97" eb="99">
      <t>ヨクシツ</t>
    </rPh>
    <rPh sb="100" eb="104">
      <t>カンキョウセイビ</t>
    </rPh>
    <rPh sb="105" eb="106">
      <t>カカ</t>
    </rPh>
    <rPh sb="107" eb="109">
      <t>ジョゲン</t>
    </rPh>
    <rPh sb="110" eb="111">
      <t>オコナ</t>
    </rPh>
    <rPh sb="117" eb="120">
      <t>イシトウ</t>
    </rPh>
    <rPh sb="123" eb="125">
      <t>ホウモン</t>
    </rPh>
    <rPh sb="126" eb="128">
      <t>コンナン</t>
    </rPh>
    <rPh sb="129" eb="131">
      <t>バアイ</t>
    </rPh>
    <rPh sb="134" eb="137">
      <t>イシトウ</t>
    </rPh>
    <rPh sb="138" eb="140">
      <t>シジ</t>
    </rPh>
    <rPh sb="143" eb="145">
      <t>カイゴ</t>
    </rPh>
    <rPh sb="145" eb="147">
      <t>ショクイン</t>
    </rPh>
    <rPh sb="148" eb="150">
      <t>ホウモン</t>
    </rPh>
    <rPh sb="152" eb="154">
      <t>ヒョウカ</t>
    </rPh>
    <rPh sb="154" eb="155">
      <t>オヨ</t>
    </rPh>
    <rPh sb="156" eb="158">
      <t>ジョゲン</t>
    </rPh>
    <rPh sb="159" eb="160">
      <t>オコナ</t>
    </rPh>
    <rPh sb="163" eb="164">
      <t>サ</t>
    </rPh>
    <rPh sb="165" eb="166">
      <t>ツカ</t>
    </rPh>
    <phoneticPr fontId="11"/>
  </si>
  <si>
    <t>機能訓練指導員等が共同して、医師等との連携の下で個別の入浴計画を作成すること。
※個別の入浴計画に相当する内容を通所介護計画に記載する方法でも可。</t>
    <rPh sb="0" eb="8">
      <t>キノウクンレンシドウイントウ</t>
    </rPh>
    <rPh sb="9" eb="11">
      <t>キョウドウ</t>
    </rPh>
    <rPh sb="14" eb="16">
      <t>イシ</t>
    </rPh>
    <rPh sb="16" eb="23">
      <t>トウトノレンケイノモト</t>
    </rPh>
    <rPh sb="24" eb="26">
      <t>コベツ</t>
    </rPh>
    <rPh sb="27" eb="29">
      <t>ニュウヨク</t>
    </rPh>
    <rPh sb="29" eb="31">
      <t>ケイカク</t>
    </rPh>
    <rPh sb="32" eb="34">
      <t>サクセイ</t>
    </rPh>
    <rPh sb="39" eb="41">
      <t>コベツ</t>
    </rPh>
    <rPh sb="42" eb="46">
      <t>ニュウヨクケイカク</t>
    </rPh>
    <rPh sb="49" eb="51">
      <t>ソウトウ</t>
    </rPh>
    <rPh sb="53" eb="55">
      <t>ナイヨウ</t>
    </rPh>
    <rPh sb="56" eb="62">
      <t>ツウショカイゴケイカク</t>
    </rPh>
    <rPh sb="63" eb="65">
      <t>キサイ</t>
    </rPh>
    <rPh sb="67" eb="69">
      <t>ホウホウ</t>
    </rPh>
    <rPh sb="71" eb="72">
      <t>カ</t>
    </rPh>
    <phoneticPr fontId="11"/>
  </si>
  <si>
    <t>入浴計画に基づき、利用者の居宅の状況に近い環境で入浴介助を行うこと。</t>
    <rPh sb="0" eb="4">
      <t>ニュウヨクケイカク</t>
    </rPh>
    <rPh sb="5" eb="6">
      <t>モト</t>
    </rPh>
    <rPh sb="9" eb="12">
      <t>リヨウシャ</t>
    </rPh>
    <rPh sb="13" eb="15">
      <t>キョタク</t>
    </rPh>
    <rPh sb="16" eb="18">
      <t>ジョウキョウ</t>
    </rPh>
    <rPh sb="19" eb="20">
      <t>チカ</t>
    </rPh>
    <rPh sb="21" eb="23">
      <t>カンキョウ</t>
    </rPh>
    <rPh sb="24" eb="26">
      <t>ニュウヨク</t>
    </rPh>
    <rPh sb="26" eb="28">
      <t>カイジョ</t>
    </rPh>
    <rPh sb="29" eb="30">
      <t>オコナ</t>
    </rPh>
    <phoneticPr fontId="11"/>
  </si>
  <si>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11"/>
  </si>
  <si>
    <t>入浴介助加算（Ⅰ）・（Ⅱ）</t>
    <rPh sb="0" eb="6">
      <t>ニュウヨクカイジョカサン</t>
    </rPh>
    <phoneticPr fontId="11"/>
  </si>
  <si>
    <t>中重度者ケア体制加算</t>
    <rPh sb="0" eb="1">
      <t>チュウ</t>
    </rPh>
    <rPh sb="1" eb="4">
      <t>ジュウドシャ</t>
    </rPh>
    <rPh sb="6" eb="10">
      <t>タイセイカサン</t>
    </rPh>
    <phoneticPr fontId="48"/>
  </si>
  <si>
    <t>利用者の割合に関する計算書（中重度者ケア体制加算）（様式３－２）</t>
    <rPh sb="0" eb="3">
      <t>リヨウシャ</t>
    </rPh>
    <rPh sb="4" eb="6">
      <t>ワリアイ</t>
    </rPh>
    <rPh sb="7" eb="8">
      <t>カン</t>
    </rPh>
    <rPh sb="10" eb="13">
      <t>ケイサンショ</t>
    </rPh>
    <rPh sb="14" eb="18">
      <t>チュウジュウドシャ</t>
    </rPh>
    <rPh sb="20" eb="24">
      <t>タイセイカサン</t>
    </rPh>
    <rPh sb="26" eb="28">
      <t>ヨウシキ</t>
    </rPh>
    <phoneticPr fontId="48"/>
  </si>
  <si>
    <t>中重度者ケア体制加算に関する届出書（様式３－１）</t>
    <rPh sb="0" eb="4">
      <t>チュウジュウドシャ</t>
    </rPh>
    <rPh sb="6" eb="10">
      <t>タイセイカサン</t>
    </rPh>
    <rPh sb="11" eb="12">
      <t>カン</t>
    </rPh>
    <rPh sb="14" eb="17">
      <t>トドケデショ</t>
    </rPh>
    <rPh sb="18" eb="20">
      <t>ヨウシキ</t>
    </rPh>
    <phoneticPr fontId="11"/>
  </si>
  <si>
    <t>看護職員の資格証</t>
    <rPh sb="0" eb="4">
      <t>カンゴショクイン</t>
    </rPh>
    <rPh sb="5" eb="8">
      <t>シカクショウ</t>
    </rPh>
    <phoneticPr fontId="48"/>
  </si>
  <si>
    <t>従業者の勤務体制及び勤務形態一覧表</t>
    <phoneticPr fontId="48"/>
  </si>
  <si>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11"/>
  </si>
  <si>
    <t>生活相談員配置等加算に係る届出書（様式１６）</t>
  </si>
  <si>
    <t>生活相談員の資格証</t>
  </si>
  <si>
    <t>利用延人員数計算シート（様式２２－２）</t>
  </si>
  <si>
    <t>生活機能向上連携加算</t>
    <rPh sb="0" eb="4">
      <t>セイカツキノウ</t>
    </rPh>
    <rPh sb="4" eb="10">
      <t>コウジョウレンケイカサン</t>
    </rPh>
    <phoneticPr fontId="48"/>
  </si>
  <si>
    <t>指定訪問リハビリテーション事業所、指定通所リハビリテーション事業所、又はリハビリテーションを実施している医療提供施設と連携していることがわかる契約書（協定を含む）の写し</t>
    <rPh sb="0" eb="2">
      <t>シテイ</t>
    </rPh>
    <rPh sb="2" eb="4">
      <t>ホウモン</t>
    </rPh>
    <rPh sb="13" eb="16">
      <t>ジギョウショ</t>
    </rPh>
    <rPh sb="17" eb="19">
      <t>シテイ</t>
    </rPh>
    <rPh sb="19" eb="21">
      <t>ツウショ</t>
    </rPh>
    <rPh sb="30" eb="33">
      <t>ジギョウショ</t>
    </rPh>
    <rPh sb="34" eb="35">
      <t>マタ</t>
    </rPh>
    <rPh sb="46" eb="48">
      <t>ジッシ</t>
    </rPh>
    <rPh sb="52" eb="54">
      <t>イリョウ</t>
    </rPh>
    <rPh sb="54" eb="58">
      <t>テイキョウシセツ</t>
    </rPh>
    <rPh sb="59" eb="61">
      <t>レンケイ</t>
    </rPh>
    <rPh sb="71" eb="74">
      <t>ケイヤクショ</t>
    </rPh>
    <rPh sb="75" eb="77">
      <t>キョウテイ</t>
    </rPh>
    <rPh sb="78" eb="79">
      <t>フク</t>
    </rPh>
    <rPh sb="82" eb="83">
      <t>ウツ</t>
    </rPh>
    <phoneticPr fontId="48"/>
  </si>
  <si>
    <t>従業員の勤務体制及び勤務形態一覧表</t>
    <rPh sb="0" eb="3">
      <t>ジュウギョウイン</t>
    </rPh>
    <rPh sb="4" eb="8">
      <t>キンムタイセイ</t>
    </rPh>
    <rPh sb="8" eb="9">
      <t>オヨ</t>
    </rPh>
    <rPh sb="10" eb="17">
      <t>キンムケイタイイチランヒョウ</t>
    </rPh>
    <phoneticPr fontId="11"/>
  </si>
  <si>
    <t>従業者の勤務体制及び勤務形態一覧表（加算算定開始月のもの）</t>
    <rPh sb="18" eb="22">
      <t>カサンサンテイ</t>
    </rPh>
    <rPh sb="22" eb="25">
      <t>カイシツキ</t>
    </rPh>
    <phoneticPr fontId="48"/>
  </si>
  <si>
    <t>認知症加算</t>
    <rPh sb="0" eb="5">
      <t>ニンチショウカサン</t>
    </rPh>
    <phoneticPr fontId="48"/>
  </si>
  <si>
    <t>認知症加算に関する届出書（別紙）</t>
    <rPh sb="0" eb="5">
      <t>ニンチショウカサン</t>
    </rPh>
    <rPh sb="6" eb="7">
      <t>カン</t>
    </rPh>
    <rPh sb="9" eb="12">
      <t>トドケデショ</t>
    </rPh>
    <rPh sb="13" eb="15">
      <t>ベッシ</t>
    </rPh>
    <phoneticPr fontId="48"/>
  </si>
  <si>
    <t>利用者の割合に関する計算書（認知症加算）</t>
    <rPh sb="0" eb="3">
      <t>リヨウシャ</t>
    </rPh>
    <rPh sb="4" eb="6">
      <t>ワリアイ</t>
    </rPh>
    <rPh sb="7" eb="8">
      <t>カン</t>
    </rPh>
    <rPh sb="10" eb="13">
      <t>ケイサンショ</t>
    </rPh>
    <rPh sb="14" eb="19">
      <t>ニンチショウカサン</t>
    </rPh>
    <phoneticPr fontId="50"/>
  </si>
  <si>
    <t>従業者の勤務体制及び勤務形態一覧表（加算算定開始月のもの）</t>
    <rPh sb="18" eb="22">
      <t>カサンサンテイ</t>
    </rPh>
    <rPh sb="22" eb="25">
      <t>カイシツキ</t>
    </rPh>
    <phoneticPr fontId="50"/>
  </si>
  <si>
    <t>認知症介護指導者研修、認知症介護実践リーダー研修、認知症介護実践者研修等の修了証等の写し</t>
    <rPh sb="40" eb="41">
      <t>トウ</t>
    </rPh>
    <rPh sb="42" eb="43">
      <t>ウツ</t>
    </rPh>
    <phoneticPr fontId="50"/>
  </si>
  <si>
    <t>若年性認知症利用者受入加算</t>
    <rPh sb="0" eb="3">
      <t>ジャクネンセイ</t>
    </rPh>
    <rPh sb="3" eb="9">
      <t>ニンチショウリヨウシャ</t>
    </rPh>
    <rPh sb="9" eb="13">
      <t>ウケイレカサン</t>
    </rPh>
    <phoneticPr fontId="50"/>
  </si>
  <si>
    <t>栄養アセスメント・栄養改善体制</t>
    <rPh sb="0" eb="2">
      <t>エイヨウ</t>
    </rPh>
    <rPh sb="9" eb="15">
      <t>エイヨウカイゼンタイセイ</t>
    </rPh>
    <phoneticPr fontId="50"/>
  </si>
  <si>
    <t>【管理栄養士を事業所職員として配置する場合】</t>
    <rPh sb="1" eb="6">
      <t>カンリエイヨウシ</t>
    </rPh>
    <rPh sb="7" eb="12">
      <t>ジギョウショショクイン</t>
    </rPh>
    <rPh sb="15" eb="17">
      <t>ハイチ</t>
    </rPh>
    <rPh sb="19" eb="21">
      <t>バアイ</t>
    </rPh>
    <phoneticPr fontId="50"/>
  </si>
  <si>
    <t>管理栄養士の資格証の写し</t>
    <rPh sb="0" eb="5">
      <t>カンリエイヨウシ</t>
    </rPh>
    <rPh sb="6" eb="9">
      <t>シカクショウ</t>
    </rPh>
    <rPh sb="10" eb="11">
      <t>ウツ</t>
    </rPh>
    <phoneticPr fontId="50"/>
  </si>
  <si>
    <t>【外部との連携の場合】</t>
    <rPh sb="1" eb="3">
      <t>ガイブ</t>
    </rPh>
    <rPh sb="5" eb="7">
      <t>レンケイ</t>
    </rPh>
    <rPh sb="8" eb="10">
      <t>バアイ</t>
    </rPh>
    <phoneticPr fontId="50"/>
  </si>
  <si>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50"/>
  </si>
  <si>
    <t>口腔機能向上加算（Ⅰ）・（Ⅱ）</t>
    <rPh sb="0" eb="6">
      <t>コウクウキノウコウジョウ</t>
    </rPh>
    <rPh sb="6" eb="8">
      <t>カサン</t>
    </rPh>
    <phoneticPr fontId="50"/>
  </si>
  <si>
    <t>言語聴覚士、歯科衛生士、看護職員のいずれかの資格証の写し</t>
    <rPh sb="0" eb="5">
      <t>ゲンゴチョウカクシ</t>
    </rPh>
    <rPh sb="6" eb="11">
      <t>シカエイセイシ</t>
    </rPh>
    <rPh sb="12" eb="16">
      <t>カンゴショクイン</t>
    </rPh>
    <rPh sb="22" eb="24">
      <t>シカク</t>
    </rPh>
    <rPh sb="24" eb="25">
      <t>ショウ</t>
    </rPh>
    <rPh sb="26" eb="27">
      <t>ウツ</t>
    </rPh>
    <phoneticPr fontId="50"/>
  </si>
  <si>
    <t>科学的介護推進体制加算</t>
    <rPh sb="0" eb="3">
      <t>カガクテキ</t>
    </rPh>
    <rPh sb="3" eb="5">
      <t>カイゴ</t>
    </rPh>
    <rPh sb="5" eb="7">
      <t>スイシン</t>
    </rPh>
    <rPh sb="7" eb="9">
      <t>タイセイ</t>
    </rPh>
    <rPh sb="9" eb="11">
      <t>カサン</t>
    </rPh>
    <phoneticPr fontId="50"/>
  </si>
  <si>
    <t>※ＬＩＦＥへの登録が「あり」になっていることを確認してください。</t>
    <rPh sb="7" eb="9">
      <t>トウロク</t>
    </rPh>
    <rPh sb="23" eb="25">
      <t>カクニン</t>
    </rPh>
    <phoneticPr fontId="50"/>
  </si>
  <si>
    <t>※ＬＩＦＥへの登録が「あり」になっていることを確認してください。(（Ⅱ）を算定する場合のみ)</t>
    <rPh sb="7" eb="9">
      <t>トウロク</t>
    </rPh>
    <rPh sb="23" eb="25">
      <t>カクニン</t>
    </rPh>
    <rPh sb="37" eb="39">
      <t>サンテイ</t>
    </rPh>
    <rPh sb="41" eb="43">
      <t>バアイ</t>
    </rPh>
    <phoneticPr fontId="50"/>
  </si>
  <si>
    <t>サービス提供体制強化加算に関する届出書</t>
    <rPh sb="4" eb="12">
      <t>テイキョウタイセイキョウカカサン</t>
    </rPh>
    <rPh sb="13" eb="14">
      <t>カン</t>
    </rPh>
    <rPh sb="16" eb="19">
      <t>トドケデショ</t>
    </rPh>
    <phoneticPr fontId="48"/>
  </si>
  <si>
    <t>参考計算書</t>
    <rPh sb="0" eb="5">
      <t>サンコウケイサンショ</t>
    </rPh>
    <phoneticPr fontId="48"/>
  </si>
  <si>
    <t>介護職員等処遇改善加算</t>
    <rPh sb="0" eb="5">
      <t>カイゴショクイントウ</t>
    </rPh>
    <rPh sb="5" eb="11">
      <t>ショグウカイゼンカサン</t>
    </rPh>
    <phoneticPr fontId="48"/>
  </si>
  <si>
    <t>※中野区ホームページ内の専用ページにてご確認をお願いいたします。</t>
    <rPh sb="1" eb="4">
      <t>ナカノク</t>
    </rPh>
    <rPh sb="10" eb="11">
      <t>ナイ</t>
    </rPh>
    <rPh sb="12" eb="14">
      <t>センヨウ</t>
    </rPh>
    <rPh sb="20" eb="22">
      <t>カクニン</t>
    </rPh>
    <rPh sb="24" eb="25">
      <t>ネガ</t>
    </rPh>
    <phoneticPr fontId="48"/>
  </si>
  <si>
    <t>感染症又は災害の発生を理由とする通所介護等の介護報酬による評価　届出様式（様式２２－１）</t>
    <rPh sb="37" eb="39">
      <t>ヨウシキ</t>
    </rPh>
    <phoneticPr fontId="11"/>
  </si>
  <si>
    <t>※詳細につきましては、令和３年３月１６日介護保険最新情報vol.937をご確認ください。</t>
    <phoneticPr fontId="48"/>
  </si>
  <si>
    <t>個別機能訓練加算
（Ⅰ）イ、（Ⅰ）ロ</t>
    <rPh sb="0" eb="8">
      <t>コベツキノウクンレンカサン</t>
    </rPh>
    <phoneticPr fontId="48"/>
  </si>
  <si>
    <t>地域密着型通所介護　加算届必要添付書類</t>
    <rPh sb="0" eb="5">
      <t>チイキミッチャクガタ</t>
    </rPh>
    <rPh sb="5" eb="9">
      <t>ツウショカイゴ</t>
    </rPh>
    <rPh sb="10" eb="13">
      <t>カサントドケ</t>
    </rPh>
    <rPh sb="13" eb="19">
      <t>ヒツヨウテンプショルイ</t>
    </rPh>
    <phoneticPr fontId="48"/>
  </si>
  <si>
    <t>なし　※当該加算の算定を開始しようとする月の前年同月に届出（申出）が必要です。</t>
    <rPh sb="4" eb="6">
      <t>トウガイ</t>
    </rPh>
    <rPh sb="6" eb="8">
      <t>カサン</t>
    </rPh>
    <rPh sb="9" eb="11">
      <t>サンテイ</t>
    </rPh>
    <rPh sb="12" eb="14">
      <t>カイシ</t>
    </rPh>
    <rPh sb="20" eb="21">
      <t>ツキ</t>
    </rPh>
    <rPh sb="22" eb="24">
      <t>ゼンネン</t>
    </rPh>
    <rPh sb="24" eb="26">
      <t>ドウゲツ</t>
    </rPh>
    <rPh sb="27" eb="29">
      <t>トドケデ</t>
    </rPh>
    <rPh sb="30" eb="32">
      <t>モウシデ</t>
    </rPh>
    <rPh sb="34" eb="36">
      <t>ヒツヨウ</t>
    </rPh>
    <phoneticPr fontId="48"/>
  </si>
  <si>
    <t>ＡＤＬ維持等加算（申出）の有無</t>
    <rPh sb="3" eb="8">
      <t>イジトウカサン</t>
    </rPh>
    <rPh sb="9" eb="11">
      <t>モウシデ</t>
    </rPh>
    <rPh sb="13" eb="15">
      <t>ウム</t>
    </rPh>
    <phoneticPr fontId="48"/>
  </si>
  <si>
    <t>ｔ</t>
    <phoneticPr fontId="48"/>
  </si>
  <si>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48"/>
  </si>
  <si>
    <t>サービス提供体制強化加算
（Ⅰ）・（Ⅱ）・（Ⅲ）</t>
    <rPh sb="4" eb="8">
      <t>テイキョウタイセイ</t>
    </rPh>
    <rPh sb="8" eb="12">
      <t>キョウカカサン</t>
    </rPh>
    <phoneticPr fontId="48"/>
  </si>
  <si>
    <t>機能訓練指導員の資格証</t>
    <rPh sb="0" eb="7">
      <t>キノウクンレンシドウイン</t>
    </rPh>
    <rPh sb="8" eb="11">
      <t>シカクショウ</t>
    </rPh>
    <phoneticPr fontId="4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</si>
</sst>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 &quot;¥&quot;* #,##0_ ;_ &quot;¥&quot;* \-#,##0_ ;_ &quot;¥&quot;* &quot;-&quot;_ ;_ @_ "/>
    <numFmt numFmtId="176" formatCode="&quot;令&quot;&quot;和&quot;0&quot;年&quot;"/>
    <numFmt numFmtId="177" formatCode="#,##0.000000;[Red]\-#,##0.000000"/>
    <numFmt numFmtId="178" formatCode="#,##0.0_ "/>
    <numFmt numFmtId="179" formatCode="#,##0_ "/>
    <numFmt numFmtId="180" formatCode="#,##0_ ;[Red]\-#,##0\ "/>
    <numFmt numFmtId="181" formatCode="0.0"/>
    <numFmt numFmtId="182" formatCode="0.0%"/>
    <numFmt numFmtId="183" formatCode="0.000"/>
    <numFmt numFmtId="184" formatCode="0.00_ "/>
    <numFmt numFmtId="185" formatCode="0.00_);[Red]\(0.00\)"/>
    <numFmt numFmtId="186" formatCode="0.0_ "/>
    <numFmt numFmtId="187" formatCode="0.0_);[Red]\(0.0\)"/>
    <numFmt numFmtId="188" formatCode="0_ ;[Red]\-0\ "/>
    <numFmt numFmtId="189" formatCode="[$-411]ggge&quot;年&quot;m&quot;月&quot;;@"/>
    <numFmt numFmtId="190" formatCode="[Black]#,##0;[Black]\ \-#,##0;[Black]\ 0;[Black]@\ "/>
    <numFmt numFmtId="191" formatCode="#,##0.0#"/>
    <numFmt numFmtId="192" formatCode="h:mm;@"/>
  </numFmts>
  <fonts count="78"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color theme="1"/>
      <name val="游ゴシック"/>
      <family val="3"/>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游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b/>
      <sz val="14"/>
      <color theme="1"/>
      <name val="BIZ UDゴシック"/>
      <family val="3"/>
    </font>
    <font>
      <sz val="10"/>
      <color theme="1"/>
      <name val="BIZ UDゴシック"/>
      <family val="3"/>
    </font>
    <font>
      <sz val="11"/>
      <name val="BIZ UDゴシック"/>
      <family val="3"/>
    </font>
    <font>
      <sz val="10"/>
      <name val="BIZ UDゴシック"/>
      <family val="3"/>
    </font>
    <font>
      <b/>
      <sz val="16"/>
      <name val="BIZ UDゴシック"/>
      <family val="3"/>
    </font>
    <font>
      <b/>
      <sz val="12"/>
      <name val="BIZ UDゴシック"/>
      <family val="3"/>
    </font>
    <font>
      <sz val="14"/>
      <name val="BIZ UDゴシック"/>
      <family val="3"/>
    </font>
    <font>
      <sz val="8"/>
      <name val="BIZ UDゴシック"/>
      <family val="3"/>
    </font>
    <font>
      <sz val="9"/>
      <name val="BIZ UDゴシック"/>
      <family val="3"/>
    </font>
    <font>
      <b/>
      <sz val="11"/>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4"/>
      <color theme="1"/>
      <name val="BIZ UDゴシック"/>
      <family val="3"/>
    </font>
    <font>
      <b/>
      <sz val="16"/>
      <color theme="1"/>
      <name val="BIZ UDゴシック"/>
      <family val="3"/>
    </font>
    <font>
      <sz val="12"/>
      <color theme="1"/>
      <name val="BIZ UDゴシック"/>
      <family val="3"/>
    </font>
    <font>
      <sz val="13"/>
      <color theme="1"/>
      <name val="BIZ UDゴシック"/>
      <family val="3"/>
    </font>
    <font>
      <sz val="9"/>
      <color theme="1"/>
      <name val="BIZ UDゴシック"/>
      <family val="3"/>
    </font>
    <font>
      <b/>
      <sz val="11.5"/>
      <name val="BIZ UDゴシック"/>
      <family val="3"/>
    </font>
    <font>
      <sz val="8"/>
      <color theme="1"/>
      <name val="BIZ UDゴシック"/>
      <family val="3"/>
    </font>
    <font>
      <sz val="6"/>
      <name val="ＭＳ ゴシック"/>
      <family val="3"/>
    </font>
    <font>
      <sz val="10"/>
      <name val="BIZ UDゴシック"/>
      <family val="3"/>
      <charset val="128"/>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b/>
      <u/>
      <sz val="11"/>
      <color theme="1"/>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b/>
      <u/>
      <sz val="11"/>
      <color theme="1"/>
      <name val="ＭＳ Ｐゴシック"/>
      <family val="3"/>
      <charset val="128"/>
      <scheme val="minor"/>
    </font>
    <font>
      <sz val="1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s>
  <fills count="20">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rgb="FFFFFFCC"/>
        <bgColor indexed="64"/>
      </patternFill>
    </fill>
    <fill>
      <patternFill patternType="solid">
        <fgColor rgb="FFCCFFFF"/>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106">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3" fillId="0" borderId="0" applyFont="0" applyFill="0" applyBorder="0" applyAlignment="0" applyProtection="0">
      <alignment vertical="center"/>
    </xf>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xf numFmtId="0" fontId="7" fillId="0" borderId="0"/>
    <xf numFmtId="0" fontId="6" fillId="0" borderId="0"/>
    <xf numFmtId="0" fontId="4" fillId="0" borderId="0"/>
    <xf numFmtId="0" fontId="4" fillId="0" borderId="0"/>
    <xf numFmtId="0" fontId="4" fillId="0" borderId="0"/>
    <xf numFmtId="0" fontId="4" fillId="0" borderId="0"/>
    <xf numFmtId="0" fontId="3" fillId="0" borderId="0">
      <alignment vertical="center"/>
    </xf>
    <xf numFmtId="0" fontId="8"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0" fontId="8" fillId="0" borderId="0">
      <alignment vertical="center"/>
    </xf>
    <xf numFmtId="0" fontId="4" fillId="0" borderId="0">
      <alignment vertical="center"/>
    </xf>
    <xf numFmtId="0" fontId="4" fillId="0" borderId="0"/>
    <xf numFmtId="0" fontId="2" fillId="0" borderId="0">
      <alignment vertical="center"/>
    </xf>
    <xf numFmtId="0" fontId="9" fillId="0" borderId="0"/>
    <xf numFmtId="0" fontId="3" fillId="0" borderId="0"/>
    <xf numFmtId="0" fontId="46" fillId="0" borderId="0"/>
    <xf numFmtId="0" fontId="46" fillId="0" borderId="0"/>
    <xf numFmtId="0" fontId="58" fillId="0" borderId="0">
      <alignment vertical="center"/>
    </xf>
    <xf numFmtId="9" fontId="58" fillId="0" borderId="0" applyFont="0" applyFill="0" applyBorder="0" applyAlignment="0" applyProtection="0">
      <alignment vertical="center"/>
    </xf>
    <xf numFmtId="38" fontId="4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6" fillId="0" borderId="0">
      <alignment vertical="center"/>
    </xf>
  </cellStyleXfs>
  <cellXfs count="783">
    <xf numFmtId="0" fontId="0" fillId="0" borderId="0" xfId="0">
      <alignment vertical="center"/>
    </xf>
    <xf numFmtId="0" fontId="12" fillId="0" borderId="0" xfId="0" applyFont="1" applyAlignment="1">
      <alignment vertical="center" wrapText="1"/>
    </xf>
    <xf numFmtId="0" fontId="12" fillId="0" borderId="0" xfId="0" applyFont="1">
      <alignment vertical="center"/>
    </xf>
    <xf numFmtId="0" fontId="13" fillId="0" borderId="0" xfId="9" applyFont="1" applyAlignment="1">
      <alignment horizontal="left" vertical="center"/>
    </xf>
    <xf numFmtId="0" fontId="14" fillId="0" borderId="0" xfId="9" applyFont="1" applyAlignment="1">
      <alignment horizontal="left" vertical="center"/>
    </xf>
    <xf numFmtId="0" fontId="14" fillId="0" borderId="0" xfId="9" applyFont="1" applyAlignment="1">
      <alignment horizontal="center" vertical="center"/>
    </xf>
    <xf numFmtId="0" fontId="20" fillId="0" borderId="0" xfId="26" applyFont="1">
      <alignment vertical="center"/>
    </xf>
    <xf numFmtId="0" fontId="22" fillId="0" borderId="0" xfId="14" applyFont="1" applyAlignment="1">
      <alignment vertical="center"/>
    </xf>
    <xf numFmtId="0" fontId="25" fillId="0" borderId="0" xfId="13" applyFont="1" applyAlignment="1">
      <alignment vertical="center"/>
    </xf>
    <xf numFmtId="0" fontId="23" fillId="0" borderId="0" xfId="13" applyFont="1" applyAlignment="1">
      <alignment vertical="center"/>
    </xf>
    <xf numFmtId="0" fontId="23" fillId="0" borderId="0" xfId="13" applyFont="1" applyAlignment="1">
      <alignment horizontal="center" vertical="center"/>
    </xf>
    <xf numFmtId="0" fontId="22" fillId="0" borderId="0" xfId="13" applyFont="1" applyAlignment="1">
      <alignment vertical="center" shrinkToFit="1"/>
    </xf>
    <xf numFmtId="190" fontId="23" fillId="0" borderId="0" xfId="13" applyNumberFormat="1" applyFont="1" applyAlignment="1">
      <alignment vertical="center"/>
    </xf>
    <xf numFmtId="0" fontId="22" fillId="0" borderId="0" xfId="13" applyFont="1" applyAlignment="1">
      <alignment vertical="center"/>
    </xf>
    <xf numFmtId="185" fontId="23" fillId="0" borderId="0" xfId="13" applyNumberFormat="1" applyFont="1" applyAlignment="1">
      <alignment horizontal="center" vertical="center"/>
    </xf>
    <xf numFmtId="185" fontId="23" fillId="0" borderId="0" xfId="13" applyNumberFormat="1" applyFont="1" applyAlignment="1">
      <alignment vertical="center"/>
    </xf>
    <xf numFmtId="184" fontId="23" fillId="0" borderId="0" xfId="13" applyNumberFormat="1" applyFont="1" applyAlignment="1">
      <alignment vertical="center"/>
    </xf>
    <xf numFmtId="0" fontId="21" fillId="3" borderId="0" xfId="13" applyFont="1" applyFill="1" applyAlignment="1">
      <alignment horizontal="left" vertical="center"/>
    </xf>
    <xf numFmtId="0" fontId="23" fillId="0" borderId="0" xfId="13" applyFont="1" applyAlignment="1">
      <alignment horizontal="left" vertical="top" wrapText="1"/>
    </xf>
    <xf numFmtId="0" fontId="23" fillId="0" borderId="0" xfId="13" applyFont="1" applyAlignment="1">
      <alignment horizontal="left" wrapText="1"/>
    </xf>
    <xf numFmtId="0" fontId="23" fillId="3" borderId="0" xfId="13" applyFont="1" applyFill="1" applyAlignment="1">
      <alignment vertical="center"/>
    </xf>
    <xf numFmtId="0" fontId="23" fillId="0" borderId="0" xfId="13" applyFont="1" applyAlignment="1">
      <alignment horizontal="left"/>
    </xf>
    <xf numFmtId="0" fontId="25" fillId="0" borderId="35" xfId="13" applyFont="1" applyBorder="1" applyAlignment="1">
      <alignment vertical="center"/>
    </xf>
    <xf numFmtId="0" fontId="23" fillId="0" borderId="36" xfId="13" applyFont="1" applyBorder="1" applyAlignment="1">
      <alignment horizontal="right" vertical="center"/>
    </xf>
    <xf numFmtId="0" fontId="25" fillId="0" borderId="36" xfId="13" applyFont="1" applyBorder="1" applyAlignment="1">
      <alignment vertical="center"/>
    </xf>
    <xf numFmtId="0" fontId="23" fillId="0" borderId="37" xfId="13" applyFont="1" applyBorder="1" applyAlignment="1">
      <alignment horizontal="right" vertical="center"/>
    </xf>
    <xf numFmtId="0" fontId="23" fillId="0" borderId="35" xfId="13" applyFont="1" applyBorder="1" applyAlignment="1">
      <alignment vertical="center"/>
    </xf>
    <xf numFmtId="0" fontId="23" fillId="0" borderId="36" xfId="13" applyFont="1" applyBorder="1" applyAlignment="1">
      <alignment horizontal="center" vertical="center"/>
    </xf>
    <xf numFmtId="0" fontId="23" fillId="0" borderId="36" xfId="13" applyFont="1" applyBorder="1" applyAlignment="1">
      <alignment vertical="center"/>
    </xf>
    <xf numFmtId="0" fontId="23" fillId="0" borderId="37" xfId="13" applyFont="1" applyBorder="1" applyAlignment="1">
      <alignment horizontal="center" vertical="center"/>
    </xf>
    <xf numFmtId="0" fontId="23" fillId="3" borderId="0" xfId="13" applyFont="1" applyFill="1" applyAlignment="1">
      <alignment horizontal="center" vertical="center"/>
    </xf>
    <xf numFmtId="0" fontId="27" fillId="0" borderId="0" xfId="17" applyFont="1" applyAlignment="1">
      <alignment horizontal="right"/>
    </xf>
    <xf numFmtId="0" fontId="23" fillId="0" borderId="7" xfId="13" applyFont="1" applyBorder="1" applyAlignment="1">
      <alignment horizontal="center" vertical="center"/>
    </xf>
    <xf numFmtId="0" fontId="23" fillId="0" borderId="8" xfId="13" applyFont="1" applyBorder="1" applyAlignment="1">
      <alignment horizontal="center" vertical="center"/>
    </xf>
    <xf numFmtId="0" fontId="22" fillId="3" borderId="0" xfId="13" applyFont="1" applyFill="1" applyAlignment="1">
      <alignment vertical="center" shrinkToFit="1"/>
    </xf>
    <xf numFmtId="0" fontId="28" fillId="0" borderId="0" xfId="17" applyFont="1" applyAlignment="1">
      <alignment horizontal="right"/>
    </xf>
    <xf numFmtId="0" fontId="22" fillId="0" borderId="7" xfId="13" applyFont="1" applyBorder="1" applyAlignment="1">
      <alignment horizontal="right" vertical="center" shrinkToFit="1"/>
    </xf>
    <xf numFmtId="0" fontId="22" fillId="0" borderId="0" xfId="13" applyFont="1" applyAlignment="1">
      <alignment horizontal="right" vertical="center" shrinkToFit="1"/>
    </xf>
    <xf numFmtId="0" fontId="22" fillId="0" borderId="8" xfId="13" applyFont="1" applyBorder="1" applyAlignment="1">
      <alignment horizontal="right" vertical="center" shrinkToFit="1"/>
    </xf>
    <xf numFmtId="0" fontId="22" fillId="0" borderId="40" xfId="13" applyFont="1" applyBorder="1" applyAlignment="1">
      <alignment horizontal="right" vertical="center" shrinkToFit="1"/>
    </xf>
    <xf numFmtId="190" fontId="23" fillId="3" borderId="0" xfId="13" applyNumberFormat="1" applyFont="1" applyFill="1" applyAlignment="1">
      <alignment vertical="center"/>
    </xf>
    <xf numFmtId="0" fontId="27" fillId="0" borderId="0" xfId="17" applyFont="1">
      <alignment vertical="center"/>
    </xf>
    <xf numFmtId="186" fontId="23" fillId="4" borderId="41" xfId="13" applyNumberFormat="1" applyFont="1" applyFill="1" applyBorder="1" applyAlignment="1" applyProtection="1">
      <alignment vertical="center"/>
      <protection locked="0"/>
    </xf>
    <xf numFmtId="186" fontId="23" fillId="5" borderId="6" xfId="13" applyNumberFormat="1" applyFont="1" applyFill="1" applyBorder="1" applyAlignment="1" applyProtection="1">
      <alignment vertical="center"/>
      <protection locked="0"/>
    </xf>
    <xf numFmtId="186" fontId="23" fillId="6" borderId="41" xfId="13" applyNumberFormat="1" applyFont="1" applyFill="1" applyBorder="1" applyAlignment="1" applyProtection="1">
      <alignment vertical="center"/>
      <protection hidden="1"/>
    </xf>
    <xf numFmtId="186" fontId="23" fillId="4" borderId="6" xfId="13" applyNumberFormat="1" applyFont="1" applyFill="1" applyBorder="1" applyAlignment="1" applyProtection="1">
      <alignment vertical="center"/>
      <protection locked="0"/>
    </xf>
    <xf numFmtId="0" fontId="22" fillId="3" borderId="0" xfId="13" applyFont="1" applyFill="1" applyAlignment="1">
      <alignment vertical="center"/>
    </xf>
    <xf numFmtId="0" fontId="23" fillId="4" borderId="0" xfId="13" applyFont="1" applyFill="1" applyAlignment="1">
      <alignment horizontal="left" wrapText="1"/>
    </xf>
    <xf numFmtId="0" fontId="22" fillId="5" borderId="19" xfId="13" applyFont="1" applyFill="1" applyBorder="1" applyAlignment="1">
      <alignment vertical="center"/>
    </xf>
    <xf numFmtId="0" fontId="22" fillId="6" borderId="20" xfId="13" applyFont="1" applyFill="1" applyBorder="1" applyAlignment="1">
      <alignment vertical="center"/>
    </xf>
    <xf numFmtId="0" fontId="22" fillId="5" borderId="20" xfId="13" applyFont="1" applyFill="1" applyBorder="1" applyAlignment="1">
      <alignment vertical="center"/>
    </xf>
    <xf numFmtId="0" fontId="22" fillId="6" borderId="21" xfId="13" applyFont="1" applyFill="1" applyBorder="1" applyAlignment="1">
      <alignment vertical="center"/>
    </xf>
    <xf numFmtId="0" fontId="23" fillId="0" borderId="0" xfId="27" applyFont="1" applyAlignment="1">
      <alignment vertical="top"/>
    </xf>
    <xf numFmtId="0" fontId="23" fillId="0" borderId="0" xfId="13" applyFont="1" applyAlignment="1">
      <alignment horizontal="center" vertical="center" wrapText="1"/>
    </xf>
    <xf numFmtId="0" fontId="25" fillId="0" borderId="0" xfId="13" applyFont="1" applyAlignment="1">
      <alignment vertical="center" wrapText="1"/>
    </xf>
    <xf numFmtId="185" fontId="23" fillId="0" borderId="0" xfId="13" applyNumberFormat="1" applyFont="1" applyAlignment="1">
      <alignment horizontal="right" vertical="center"/>
    </xf>
    <xf numFmtId="185" fontId="23" fillId="7" borderId="0" xfId="13" applyNumberFormat="1" applyFont="1" applyFill="1" applyAlignment="1">
      <alignment horizontal="right" vertical="center"/>
    </xf>
    <xf numFmtId="0" fontId="25" fillId="0" borderId="0" xfId="27" applyFont="1" applyAlignment="1">
      <alignment vertical="top"/>
    </xf>
    <xf numFmtId="0" fontId="29" fillId="0" borderId="11" xfId="13" applyFont="1" applyBorder="1" applyAlignment="1">
      <alignment horizontal="center" vertical="center"/>
    </xf>
    <xf numFmtId="0" fontId="29" fillId="0" borderId="43" xfId="13" applyFont="1" applyBorder="1" applyAlignment="1">
      <alignment horizontal="center" vertical="center"/>
    </xf>
    <xf numFmtId="0" fontId="25" fillId="0" borderId="30" xfId="13" applyFont="1" applyBorder="1" applyAlignment="1">
      <alignment horizontal="center" vertical="center" wrapText="1"/>
    </xf>
    <xf numFmtId="0" fontId="25" fillId="0" borderId="0" xfId="13" applyFont="1" applyAlignment="1">
      <alignment horizontal="center" vertical="center" wrapText="1"/>
    </xf>
    <xf numFmtId="0" fontId="25" fillId="0" borderId="11" xfId="13" applyFont="1" applyBorder="1" applyAlignment="1">
      <alignment horizontal="center" vertical="center" shrinkToFit="1"/>
    </xf>
    <xf numFmtId="187" fontId="23" fillId="6" borderId="41" xfId="13" applyNumberFormat="1" applyFont="1" applyFill="1" applyBorder="1" applyAlignment="1" applyProtection="1">
      <alignment vertical="center"/>
      <protection hidden="1"/>
    </xf>
    <xf numFmtId="185" fontId="23" fillId="7" borderId="0" xfId="13" applyNumberFormat="1" applyFont="1" applyFill="1" applyAlignment="1">
      <alignment horizontal="center" vertical="center" wrapText="1"/>
    </xf>
    <xf numFmtId="185" fontId="23" fillId="0" borderId="0" xfId="13" applyNumberFormat="1" applyFont="1" applyAlignment="1">
      <alignment vertical="center" wrapText="1"/>
    </xf>
    <xf numFmtId="185" fontId="18" fillId="0" borderId="0" xfId="13" applyNumberFormat="1" applyFont="1" applyAlignment="1">
      <alignment vertical="center"/>
    </xf>
    <xf numFmtId="185" fontId="18" fillId="0" borderId="0" xfId="13" applyNumberFormat="1" applyFont="1" applyAlignment="1">
      <alignment vertical="center" wrapText="1"/>
    </xf>
    <xf numFmtId="0" fontId="23" fillId="0" borderId="44" xfId="13" applyFont="1" applyBorder="1" applyAlignment="1">
      <alignment horizontal="center" vertical="center"/>
    </xf>
    <xf numFmtId="0" fontId="23" fillId="0" borderId="45" xfId="13" applyFont="1" applyBorder="1" applyAlignment="1">
      <alignment horizontal="center" vertical="center"/>
    </xf>
    <xf numFmtId="0" fontId="22" fillId="6" borderId="16" xfId="13" applyFont="1" applyFill="1" applyBorder="1" applyAlignment="1">
      <alignment horizontal="center" vertical="center" shrinkToFit="1"/>
    </xf>
    <xf numFmtId="0" fontId="22" fillId="6" borderId="46" xfId="13" applyFont="1" applyFill="1" applyBorder="1" applyAlignment="1">
      <alignment horizontal="center" vertical="center" shrinkToFit="1"/>
    </xf>
    <xf numFmtId="184" fontId="23" fillId="7" borderId="0" xfId="13" applyNumberFormat="1" applyFont="1" applyFill="1" applyAlignment="1">
      <alignment vertical="center"/>
    </xf>
    <xf numFmtId="190" fontId="25" fillId="0" borderId="0" xfId="13" applyNumberFormat="1" applyFont="1" applyAlignment="1">
      <alignment vertical="center"/>
    </xf>
    <xf numFmtId="190" fontId="23" fillId="0" borderId="48" xfId="13" applyNumberFormat="1" applyFont="1" applyBorder="1" applyAlignment="1">
      <alignment horizontal="center" vertical="center"/>
    </xf>
    <xf numFmtId="178" fontId="23" fillId="6" borderId="13" xfId="13" applyNumberFormat="1" applyFont="1" applyFill="1" applyBorder="1" applyAlignment="1" applyProtection="1">
      <alignment vertical="center"/>
      <protection hidden="1"/>
    </xf>
    <xf numFmtId="178" fontId="23" fillId="6" borderId="49" xfId="13" applyNumberFormat="1" applyFont="1" applyFill="1" applyBorder="1" applyAlignment="1" applyProtection="1">
      <alignment vertical="center"/>
      <protection hidden="1"/>
    </xf>
    <xf numFmtId="178" fontId="25" fillId="0" borderId="30" xfId="13" applyNumberFormat="1" applyFont="1" applyBorder="1" applyAlignment="1" applyProtection="1">
      <alignment vertical="center" wrapText="1"/>
      <protection hidden="1"/>
    </xf>
    <xf numFmtId="190" fontId="25" fillId="0" borderId="0" xfId="13" applyNumberFormat="1" applyFont="1" applyAlignment="1">
      <alignment vertical="center" wrapText="1"/>
    </xf>
    <xf numFmtId="190" fontId="23" fillId="0" borderId="0" xfId="13" applyNumberFormat="1" applyFont="1" applyAlignment="1">
      <alignment horizontal="right" vertical="center"/>
    </xf>
    <xf numFmtId="186" fontId="25" fillId="4" borderId="41" xfId="13" applyNumberFormat="1" applyFont="1" applyFill="1" applyBorder="1" applyAlignment="1" applyProtection="1">
      <alignment vertical="center" wrapText="1"/>
      <protection locked="0"/>
    </xf>
    <xf numFmtId="190" fontId="23" fillId="0" borderId="0" xfId="13" applyNumberFormat="1" applyFont="1" applyAlignment="1">
      <alignment horizontal="center" vertical="center"/>
    </xf>
    <xf numFmtId="190" fontId="23" fillId="7" borderId="0" xfId="13" applyNumberFormat="1" applyFont="1" applyFill="1" applyAlignment="1">
      <alignment vertical="center"/>
    </xf>
    <xf numFmtId="190" fontId="23" fillId="0" borderId="0" xfId="13" applyNumberFormat="1" applyFont="1" applyAlignment="1">
      <alignment vertical="center" wrapText="1"/>
    </xf>
    <xf numFmtId="190" fontId="18" fillId="0" borderId="0" xfId="13" applyNumberFormat="1" applyFont="1" applyAlignment="1">
      <alignment vertical="center"/>
    </xf>
    <xf numFmtId="190" fontId="18" fillId="0" borderId="0" xfId="13" applyNumberFormat="1" applyFont="1" applyAlignment="1">
      <alignment vertical="center" wrapText="1"/>
    </xf>
    <xf numFmtId="0" fontId="23" fillId="0" borderId="27" xfId="13" applyFont="1" applyBorder="1" applyAlignment="1">
      <alignment horizontal="center" vertical="center"/>
    </xf>
    <xf numFmtId="185" fontId="23" fillId="0" borderId="0" xfId="13" applyNumberFormat="1" applyFont="1" applyAlignment="1">
      <alignment horizontal="left" vertical="center" wrapText="1"/>
    </xf>
    <xf numFmtId="190" fontId="23" fillId="0" borderId="52" xfId="13" applyNumberFormat="1" applyFont="1" applyBorder="1" applyAlignment="1">
      <alignment horizontal="center" vertical="center"/>
    </xf>
    <xf numFmtId="179" fontId="25" fillId="8" borderId="41" xfId="13" applyNumberFormat="1" applyFont="1" applyFill="1" applyBorder="1" applyAlignment="1" applyProtection="1">
      <alignment vertical="center"/>
      <protection hidden="1"/>
    </xf>
    <xf numFmtId="190" fontId="18" fillId="0" borderId="0" xfId="13" applyNumberFormat="1" applyFont="1" applyAlignment="1">
      <alignment horizontal="left" vertical="center"/>
    </xf>
    <xf numFmtId="184" fontId="23" fillId="8" borderId="0" xfId="13" applyNumberFormat="1" applyFont="1" applyFill="1" applyAlignment="1">
      <alignment vertical="center"/>
    </xf>
    <xf numFmtId="0" fontId="23" fillId="7" borderId="0" xfId="13" applyFont="1" applyFill="1" applyAlignment="1">
      <alignment vertical="center"/>
    </xf>
    <xf numFmtId="184" fontId="18" fillId="0" borderId="0" xfId="13" applyNumberFormat="1" applyFont="1" applyAlignment="1">
      <alignment vertical="center"/>
    </xf>
    <xf numFmtId="185" fontId="23" fillId="0" borderId="0" xfId="13" applyNumberFormat="1" applyFont="1" applyAlignment="1">
      <alignment horizontal="left" vertical="center"/>
    </xf>
    <xf numFmtId="0" fontId="23" fillId="0" borderId="0" xfId="13" applyFont="1" applyAlignment="1">
      <alignment vertical="center" wrapText="1"/>
    </xf>
    <xf numFmtId="0" fontId="21" fillId="9" borderId="0" xfId="13" applyFont="1" applyFill="1" applyAlignment="1">
      <alignment horizontal="left" vertical="center"/>
    </xf>
    <xf numFmtId="0" fontId="23" fillId="9" borderId="0" xfId="13" applyFont="1" applyFill="1" applyAlignment="1">
      <alignment vertical="center"/>
    </xf>
    <xf numFmtId="0" fontId="23" fillId="9" borderId="0" xfId="13" applyFont="1" applyFill="1" applyAlignment="1">
      <alignment horizontal="center" vertical="center"/>
    </xf>
    <xf numFmtId="0" fontId="22" fillId="9" borderId="0" xfId="13" applyFont="1" applyFill="1" applyAlignment="1">
      <alignment vertical="center" shrinkToFit="1"/>
    </xf>
    <xf numFmtId="190" fontId="23" fillId="9" borderId="0" xfId="13" applyNumberFormat="1" applyFont="1" applyFill="1" applyAlignment="1">
      <alignment vertical="center"/>
    </xf>
    <xf numFmtId="0" fontId="22" fillId="9" borderId="0" xfId="13" applyFont="1" applyFill="1" applyAlignment="1">
      <alignment vertical="center"/>
    </xf>
    <xf numFmtId="185" fontId="29" fillId="0" borderId="0" xfId="13" applyNumberFormat="1" applyFont="1" applyAlignment="1">
      <alignment horizontal="left" vertical="center" wrapText="1"/>
    </xf>
    <xf numFmtId="0" fontId="23" fillId="0" borderId="53" xfId="13" applyFont="1" applyBorder="1" applyAlignment="1">
      <alignment horizontal="center" vertical="center"/>
    </xf>
    <xf numFmtId="190" fontId="23" fillId="0" borderId="48" xfId="13" applyNumberFormat="1" applyFont="1" applyBorder="1" applyAlignment="1">
      <alignment horizontal="center" vertical="center" shrinkToFit="1"/>
    </xf>
    <xf numFmtId="190" fontId="23" fillId="0" borderId="0" xfId="13" applyNumberFormat="1" applyFont="1" applyAlignment="1">
      <alignment horizontal="right" vertical="center" shrinkToFit="1"/>
    </xf>
    <xf numFmtId="190" fontId="23" fillId="0" borderId="0" xfId="13" applyNumberFormat="1" applyFont="1" applyAlignment="1">
      <alignment horizontal="left" vertical="center" wrapText="1"/>
    </xf>
    <xf numFmtId="190" fontId="23" fillId="0" borderId="0" xfId="13" applyNumberFormat="1" applyFont="1" applyAlignment="1">
      <alignment horizontal="left" vertical="center"/>
    </xf>
    <xf numFmtId="190" fontId="23" fillId="0" borderId="52" xfId="13" applyNumberFormat="1" applyFont="1" applyBorder="1" applyAlignment="1">
      <alignment horizontal="center" vertical="center" shrinkToFit="1"/>
    </xf>
    <xf numFmtId="184" fontId="18" fillId="0" borderId="0" xfId="13" applyNumberFormat="1" applyFont="1" applyAlignment="1">
      <alignment horizontal="left" vertical="center"/>
    </xf>
    <xf numFmtId="0" fontId="21" fillId="5" borderId="0" xfId="13" applyFont="1" applyFill="1" applyAlignment="1">
      <alignment horizontal="left" vertical="center"/>
    </xf>
    <xf numFmtId="0" fontId="23" fillId="5" borderId="0" xfId="13" applyFont="1" applyFill="1" applyAlignment="1">
      <alignment vertical="center"/>
    </xf>
    <xf numFmtId="0" fontId="25" fillId="0" borderId="35" xfId="13" applyFont="1" applyBorder="1" applyAlignment="1">
      <alignment vertical="center" shrinkToFit="1"/>
    </xf>
    <xf numFmtId="0" fontId="30" fillId="0" borderId="36" xfId="13" applyFont="1" applyBorder="1" applyAlignment="1">
      <alignment vertical="center" shrinkToFit="1"/>
    </xf>
    <xf numFmtId="0" fontId="23" fillId="5" borderId="0" xfId="13" applyFont="1" applyFill="1" applyAlignment="1">
      <alignment horizontal="center" vertical="center"/>
    </xf>
    <xf numFmtId="0" fontId="22" fillId="5" borderId="0" xfId="13" applyFont="1" applyFill="1" applyAlignment="1">
      <alignment vertical="center" shrinkToFit="1"/>
    </xf>
    <xf numFmtId="190" fontId="23" fillId="5" borderId="0" xfId="13" applyNumberFormat="1" applyFont="1" applyFill="1" applyAlignment="1">
      <alignment vertical="center"/>
    </xf>
    <xf numFmtId="0" fontId="22" fillId="5" borderId="0" xfId="13" applyFont="1" applyFill="1" applyAlignment="1">
      <alignment vertical="center"/>
    </xf>
    <xf numFmtId="0" fontId="31" fillId="0" borderId="0" xfId="28" applyFont="1" applyAlignment="1">
      <alignment vertical="center"/>
    </xf>
    <xf numFmtId="0" fontId="16" fillId="0" borderId="0" xfId="28" applyFont="1" applyAlignment="1">
      <alignment vertical="center"/>
    </xf>
    <xf numFmtId="0" fontId="15" fillId="0" borderId="0" xfId="28" applyFont="1" applyAlignment="1">
      <alignment vertical="center"/>
    </xf>
    <xf numFmtId="0" fontId="31" fillId="0" borderId="13" xfId="28" applyFont="1" applyBorder="1" applyAlignment="1">
      <alignment horizontal="center" vertical="center"/>
    </xf>
    <xf numFmtId="0" fontId="33" fillId="0" borderId="0" xfId="28" applyFont="1" applyAlignment="1">
      <alignment horizontal="left" vertical="center" wrapText="1"/>
    </xf>
    <xf numFmtId="0" fontId="31" fillId="0" borderId="17" xfId="28" applyFont="1" applyBorder="1" applyAlignment="1">
      <alignment vertical="center"/>
    </xf>
    <xf numFmtId="0" fontId="31" fillId="0" borderId="13" xfId="28" applyFont="1" applyBorder="1" applyAlignment="1">
      <alignment vertical="center"/>
    </xf>
    <xf numFmtId="0" fontId="31" fillId="0" borderId="28" xfId="28" applyFont="1" applyBorder="1" applyAlignment="1">
      <alignment horizontal="center" vertical="center"/>
    </xf>
    <xf numFmtId="0" fontId="12" fillId="0" borderId="0" xfId="28" applyFont="1"/>
    <xf numFmtId="0" fontId="31" fillId="0" borderId="0" xfId="28" applyFont="1" applyAlignment="1">
      <alignment horizontal="right" vertical="center"/>
    </xf>
    <xf numFmtId="189" fontId="31" fillId="0" borderId="0" xfId="28" applyNumberFormat="1" applyFont="1" applyAlignment="1">
      <alignment horizontal="right" vertical="center"/>
    </xf>
    <xf numFmtId="177" fontId="31" fillId="0" borderId="0" xfId="8" applyNumberFormat="1" applyFont="1" applyAlignment="1">
      <alignment horizontal="right" vertical="center"/>
    </xf>
    <xf numFmtId="0" fontId="35" fillId="0" borderId="0" xfId="28" applyFont="1" applyAlignment="1">
      <alignment horizontal="right"/>
    </xf>
    <xf numFmtId="0" fontId="31" fillId="0" borderId="11" xfId="28" applyFont="1" applyBorder="1" applyAlignment="1">
      <alignment vertical="center"/>
    </xf>
    <xf numFmtId="0" fontId="31" fillId="0" borderId="11" xfId="28" applyFont="1" applyBorder="1" applyAlignment="1">
      <alignment horizontal="left" vertical="center"/>
    </xf>
    <xf numFmtId="0" fontId="31" fillId="0" borderId="0" xfId="28" applyFont="1" applyAlignment="1">
      <alignment horizontal="left" vertical="center"/>
    </xf>
    <xf numFmtId="58" fontId="31" fillId="0" borderId="0" xfId="28" applyNumberFormat="1" applyFont="1" applyAlignment="1">
      <alignment vertical="center"/>
    </xf>
    <xf numFmtId="0" fontId="31" fillId="0" borderId="0" xfId="28" applyFont="1" applyAlignment="1">
      <alignment horizontal="center" vertical="center"/>
    </xf>
    <xf numFmtId="10" fontId="31" fillId="0" borderId="0" xfId="4" applyNumberFormat="1" applyFont="1" applyAlignment="1">
      <alignment horizontal="center" vertical="center"/>
    </xf>
    <xf numFmtId="0" fontId="35" fillId="0" borderId="0" xfId="28" applyFont="1" applyAlignment="1">
      <alignment horizontal="left"/>
    </xf>
    <xf numFmtId="0" fontId="35" fillId="0" borderId="0" xfId="28" applyFont="1"/>
    <xf numFmtId="0" fontId="18" fillId="0" borderId="0" xfId="12" applyFont="1" applyAlignment="1">
      <alignment horizontal="left" vertical="center"/>
    </xf>
    <xf numFmtId="0" fontId="18" fillId="0" borderId="0" xfId="12" applyFont="1" applyAlignment="1">
      <alignment horizontal="center" vertical="center"/>
    </xf>
    <xf numFmtId="0" fontId="23" fillId="2" borderId="25" xfId="12" applyFont="1" applyFill="1" applyBorder="1" applyAlignment="1">
      <alignment vertical="center" textRotation="255"/>
    </xf>
    <xf numFmtId="0" fontId="23" fillId="2" borderId="26" xfId="12" applyFont="1" applyFill="1" applyBorder="1" applyAlignment="1">
      <alignment vertical="center" textRotation="255"/>
    </xf>
    <xf numFmtId="0" fontId="18" fillId="0" borderId="16" xfId="12" applyFont="1" applyBorder="1" applyAlignment="1">
      <alignment horizontal="center" vertical="center" textRotation="255"/>
    </xf>
    <xf numFmtId="0" fontId="18" fillId="2" borderId="16" xfId="12" applyFont="1" applyFill="1" applyBorder="1" applyAlignment="1">
      <alignment horizontal="center" vertical="center" textRotation="255"/>
    </xf>
    <xf numFmtId="0" fontId="17" fillId="0" borderId="53" xfId="12" applyFont="1" applyBorder="1" applyAlignment="1">
      <alignment vertical="top" wrapText="1"/>
    </xf>
    <xf numFmtId="0" fontId="36" fillId="0" borderId="0" xfId="12" applyFont="1" applyAlignment="1">
      <alignment vertical="center"/>
    </xf>
    <xf numFmtId="0" fontId="17" fillId="0" borderId="0" xfId="12" applyFont="1" applyAlignment="1">
      <alignment vertical="top" wrapText="1"/>
    </xf>
    <xf numFmtId="0" fontId="12" fillId="2" borderId="0" xfId="16" applyFont="1" applyFill="1">
      <alignment vertical="center"/>
    </xf>
    <xf numFmtId="0" fontId="23" fillId="0" borderId="0" xfId="12" applyFont="1" applyAlignment="1">
      <alignment vertical="center"/>
    </xf>
    <xf numFmtId="0" fontId="23" fillId="2" borderId="53" xfId="12" applyFont="1" applyFill="1" applyBorder="1" applyAlignment="1">
      <alignment vertical="center"/>
    </xf>
    <xf numFmtId="0" fontId="23" fillId="2" borderId="27" xfId="12" applyFont="1" applyFill="1" applyBorder="1" applyAlignment="1">
      <alignment vertical="center"/>
    </xf>
    <xf numFmtId="0" fontId="18" fillId="0" borderId="25" xfId="12" applyFont="1" applyBorder="1" applyAlignment="1">
      <alignment horizontal="center" vertical="center" shrinkToFit="1"/>
    </xf>
    <xf numFmtId="0" fontId="18" fillId="0" borderId="17" xfId="12" applyFont="1" applyBorder="1" applyAlignment="1">
      <alignment horizontal="center" vertical="center"/>
    </xf>
    <xf numFmtId="0" fontId="23" fillId="2" borderId="17" xfId="12" applyFont="1" applyFill="1" applyBorder="1" applyAlignment="1">
      <alignment horizontal="center"/>
    </xf>
    <xf numFmtId="0" fontId="17" fillId="0" borderId="0" xfId="12" applyFont="1" applyAlignment="1">
      <alignment horizontal="left" vertical="center"/>
    </xf>
    <xf numFmtId="0" fontId="23" fillId="2" borderId="53" xfId="12" applyFont="1" applyFill="1" applyBorder="1" applyAlignment="1">
      <alignment horizontal="center" vertical="center"/>
    </xf>
    <xf numFmtId="0" fontId="23" fillId="2" borderId="27" xfId="12" applyFont="1" applyFill="1" applyBorder="1" applyAlignment="1">
      <alignment horizontal="center" vertical="center"/>
    </xf>
    <xf numFmtId="0" fontId="23" fillId="0" borderId="17" xfId="12" applyFont="1" applyBorder="1" applyAlignment="1">
      <alignment horizontal="left" vertical="center" wrapText="1"/>
    </xf>
    <xf numFmtId="0" fontId="17" fillId="0" borderId="0" xfId="12" applyFont="1" applyAlignment="1">
      <alignment horizontal="center" vertical="center" wrapText="1"/>
    </xf>
    <xf numFmtId="0" fontId="23" fillId="2" borderId="28" xfId="12" applyFont="1" applyFill="1" applyBorder="1" applyAlignment="1">
      <alignment horizontal="center" vertical="center"/>
    </xf>
    <xf numFmtId="0" fontId="23" fillId="2" borderId="29" xfId="12" applyFont="1" applyFill="1" applyBorder="1" applyAlignment="1">
      <alignment horizontal="center" vertical="center"/>
    </xf>
    <xf numFmtId="9" fontId="17" fillId="0" borderId="0" xfId="4" applyFont="1" applyFill="1" applyBorder="1" applyAlignment="1" applyProtection="1">
      <alignment horizontal="center" vertical="center" wrapText="1"/>
    </xf>
    <xf numFmtId="12" fontId="18" fillId="0" borderId="56" xfId="12" applyNumberFormat="1" applyFont="1" applyBorder="1" applyAlignment="1">
      <alignment horizontal="center" vertical="center"/>
    </xf>
    <xf numFmtId="12" fontId="18" fillId="0" borderId="73" xfId="12" applyNumberFormat="1" applyFont="1" applyBorder="1" applyAlignment="1">
      <alignment horizontal="center" vertical="center"/>
    </xf>
    <xf numFmtId="0" fontId="18" fillId="0" borderId="73" xfId="12" applyFont="1" applyBorder="1" applyAlignment="1">
      <alignment horizontal="center" vertical="center"/>
    </xf>
    <xf numFmtId="12" fontId="18" fillId="2" borderId="42" xfId="12" applyNumberFormat="1" applyFont="1" applyFill="1" applyBorder="1" applyAlignment="1">
      <alignment horizontal="center" vertical="center"/>
    </xf>
    <xf numFmtId="12" fontId="18" fillId="2" borderId="73" xfId="12" applyNumberFormat="1" applyFont="1" applyFill="1" applyBorder="1" applyAlignment="1">
      <alignment horizontal="center" vertical="center"/>
    </xf>
    <xf numFmtId="0" fontId="18" fillId="0" borderId="74" xfId="12" applyFont="1" applyBorder="1" applyAlignment="1">
      <alignment horizontal="center" vertical="center"/>
    </xf>
    <xf numFmtId="0" fontId="18" fillId="0" borderId="42" xfId="12" applyFont="1" applyBorder="1" applyAlignment="1">
      <alignment horizontal="center" vertical="center"/>
    </xf>
    <xf numFmtId="0" fontId="18" fillId="0" borderId="13" xfId="12" applyFont="1" applyBorder="1" applyAlignment="1">
      <alignment horizontal="center" vertical="center"/>
    </xf>
    <xf numFmtId="0" fontId="18" fillId="2" borderId="13" xfId="12" applyFont="1" applyFill="1" applyBorder="1" applyAlignment="1">
      <alignment horizontal="center"/>
    </xf>
    <xf numFmtId="0" fontId="23" fillId="2" borderId="16" xfId="12" applyFont="1" applyFill="1" applyBorder="1"/>
    <xf numFmtId="180" fontId="17" fillId="13" borderId="28" xfId="7" applyNumberFormat="1" applyFont="1" applyFill="1" applyBorder="1" applyAlignment="1" applyProtection="1">
      <alignment vertical="center"/>
      <protection locked="0"/>
    </xf>
    <xf numFmtId="180" fontId="17" fillId="13" borderId="71" xfId="7" applyNumberFormat="1" applyFont="1" applyFill="1" applyBorder="1" applyAlignment="1" applyProtection="1">
      <alignment vertical="center"/>
      <protection locked="0"/>
    </xf>
    <xf numFmtId="180" fontId="17" fillId="13" borderId="29" xfId="7" applyNumberFormat="1" applyFont="1" applyFill="1" applyBorder="1" applyAlignment="1" applyProtection="1">
      <alignment vertical="center"/>
      <protection locked="0"/>
    </xf>
    <xf numFmtId="180" fontId="17" fillId="13" borderId="0" xfId="7" applyNumberFormat="1" applyFont="1" applyFill="1" applyBorder="1" applyAlignment="1" applyProtection="1">
      <alignment vertical="center"/>
      <protection locked="0"/>
    </xf>
    <xf numFmtId="180" fontId="17" fillId="13" borderId="55" xfId="7" applyNumberFormat="1" applyFont="1" applyFill="1" applyBorder="1" applyAlignment="1" applyProtection="1">
      <alignment vertical="center"/>
      <protection locked="0"/>
    </xf>
    <xf numFmtId="180" fontId="17" fillId="13" borderId="27" xfId="7" applyNumberFormat="1" applyFont="1" applyFill="1" applyBorder="1" applyAlignment="1" applyProtection="1">
      <alignment vertical="center"/>
      <protection locked="0"/>
    </xf>
    <xf numFmtId="180" fontId="17" fillId="0" borderId="13" xfId="7" applyNumberFormat="1" applyFont="1" applyFill="1" applyBorder="1" applyAlignment="1" applyProtection="1">
      <alignment vertical="center"/>
    </xf>
    <xf numFmtId="2" fontId="17" fillId="14" borderId="13" xfId="7" applyNumberFormat="1" applyFont="1" applyFill="1" applyBorder="1" applyAlignment="1" applyProtection="1"/>
    <xf numFmtId="12" fontId="18" fillId="12" borderId="13" xfId="7" applyNumberFormat="1" applyFont="1" applyFill="1" applyBorder="1" applyAlignment="1" applyProtection="1">
      <alignment horizontal="center"/>
      <protection locked="0"/>
    </xf>
    <xf numFmtId="0" fontId="33" fillId="0" borderId="0" xfId="22" applyFont="1">
      <alignment vertical="center"/>
    </xf>
    <xf numFmtId="0" fontId="23" fillId="2" borderId="17" xfId="12" applyFont="1" applyFill="1" applyBorder="1"/>
    <xf numFmtId="0" fontId="23" fillId="2" borderId="11" xfId="12" applyFont="1" applyFill="1" applyBorder="1" applyAlignment="1">
      <alignment horizontal="center"/>
    </xf>
    <xf numFmtId="180" fontId="17" fillId="13" borderId="42" xfId="7" applyNumberFormat="1" applyFont="1" applyFill="1" applyBorder="1" applyAlignment="1" applyProtection="1">
      <alignment vertical="center"/>
      <protection locked="0"/>
    </xf>
    <xf numFmtId="180" fontId="17" fillId="13" borderId="73" xfId="7" applyNumberFormat="1" applyFont="1" applyFill="1" applyBorder="1" applyAlignment="1" applyProtection="1">
      <alignment vertical="center"/>
      <protection locked="0"/>
    </xf>
    <xf numFmtId="180" fontId="17" fillId="13" borderId="30" xfId="7" applyNumberFormat="1" applyFont="1" applyFill="1" applyBorder="1" applyAlignment="1" applyProtection="1">
      <alignment vertical="center"/>
      <protection locked="0"/>
    </xf>
    <xf numFmtId="180" fontId="17" fillId="13" borderId="56" xfId="7" applyNumberFormat="1" applyFont="1" applyFill="1" applyBorder="1" applyAlignment="1" applyProtection="1">
      <alignment vertical="center"/>
      <protection locked="0"/>
    </xf>
    <xf numFmtId="180" fontId="17" fillId="0" borderId="11" xfId="7" applyNumberFormat="1" applyFont="1" applyFill="1" applyBorder="1" applyAlignment="1" applyProtection="1">
      <alignment vertical="center"/>
    </xf>
    <xf numFmtId="0" fontId="23" fillId="2" borderId="17" xfId="12" applyFont="1" applyFill="1" applyBorder="1" applyAlignment="1">
      <alignment horizontal="right"/>
    </xf>
    <xf numFmtId="0" fontId="23" fillId="13" borderId="17" xfId="12" applyFont="1" applyFill="1" applyBorder="1" applyAlignment="1">
      <alignment horizontal="center"/>
    </xf>
    <xf numFmtId="0" fontId="23" fillId="2" borderId="13" xfId="12" applyFont="1" applyFill="1" applyBorder="1" applyAlignment="1">
      <alignment horizontal="center"/>
    </xf>
    <xf numFmtId="180" fontId="17" fillId="13" borderId="12" xfId="7" applyNumberFormat="1" applyFont="1" applyFill="1" applyBorder="1" applyAlignment="1" applyProtection="1">
      <alignment vertical="center"/>
      <protection locked="0"/>
    </xf>
    <xf numFmtId="0" fontId="12" fillId="0" borderId="0" xfId="16" applyFont="1" applyAlignment="1"/>
    <xf numFmtId="0" fontId="23" fillId="2" borderId="13" xfId="12" applyFont="1" applyFill="1" applyBorder="1"/>
    <xf numFmtId="180" fontId="17" fillId="13" borderId="24" xfId="7" applyNumberFormat="1" applyFont="1" applyFill="1" applyBorder="1" applyAlignment="1" applyProtection="1">
      <alignment vertical="center"/>
      <protection locked="0"/>
    </xf>
    <xf numFmtId="0" fontId="12" fillId="0" borderId="53" xfId="16" applyFont="1" applyBorder="1">
      <alignment vertical="center"/>
    </xf>
    <xf numFmtId="2" fontId="17" fillId="0" borderId="58" xfId="7" applyNumberFormat="1" applyFont="1" applyFill="1" applyBorder="1" applyAlignment="1" applyProtection="1"/>
    <xf numFmtId="180" fontId="12" fillId="0" borderId="11" xfId="5" applyNumberFormat="1" applyFont="1" applyFill="1" applyBorder="1" applyAlignment="1" applyProtection="1">
      <alignment vertical="center"/>
    </xf>
    <xf numFmtId="180" fontId="12" fillId="0" borderId="58" xfId="5" applyNumberFormat="1" applyFont="1" applyFill="1" applyBorder="1" applyAlignment="1" applyProtection="1">
      <alignment vertical="center"/>
    </xf>
    <xf numFmtId="183" fontId="17" fillId="14" borderId="17" xfId="7" applyNumberFormat="1" applyFont="1" applyFill="1" applyBorder="1" applyAlignment="1" applyProtection="1"/>
    <xf numFmtId="188" fontId="12" fillId="14" borderId="42" xfId="5" applyNumberFormat="1" applyFont="1" applyFill="1" applyBorder="1" applyAlignment="1" applyProtection="1">
      <alignment vertical="center"/>
    </xf>
    <xf numFmtId="183" fontId="24" fillId="14" borderId="77" xfId="7" applyNumberFormat="1" applyFont="1" applyFill="1" applyBorder="1" applyAlignment="1" applyProtection="1">
      <alignment vertical="center"/>
    </xf>
    <xf numFmtId="0" fontId="35" fillId="0" borderId="0" xfId="22" applyFont="1">
      <alignment vertical="center"/>
    </xf>
    <xf numFmtId="49" fontId="17" fillId="0" borderId="15" xfId="12" applyNumberFormat="1" applyFont="1" applyBorder="1" applyAlignment="1">
      <alignment horizontal="left" shrinkToFit="1"/>
    </xf>
    <xf numFmtId="49" fontId="17" fillId="0" borderId="0" xfId="12" applyNumberFormat="1" applyFont="1" applyAlignment="1">
      <alignment horizontal="left" shrinkToFit="1"/>
    </xf>
    <xf numFmtId="49" fontId="17" fillId="0" borderId="0" xfId="12" quotePrefix="1" applyNumberFormat="1" applyFont="1" applyAlignment="1">
      <alignment horizontal="left" shrinkToFit="1"/>
    </xf>
    <xf numFmtId="0" fontId="21" fillId="0" borderId="0" xfId="12" applyFont="1" applyAlignment="1">
      <alignment horizontal="center"/>
    </xf>
    <xf numFmtId="0" fontId="47" fillId="0" borderId="0" xfId="30" applyFont="1"/>
    <xf numFmtId="0" fontId="47" fillId="0" borderId="0" xfId="30" applyFont="1" applyAlignment="1">
      <alignment horizontal="center"/>
    </xf>
    <xf numFmtId="0" fontId="47" fillId="0" borderId="53" xfId="30" applyFont="1" applyBorder="1"/>
    <xf numFmtId="0" fontId="47" fillId="0" borderId="27" xfId="30" applyFont="1" applyBorder="1"/>
    <xf numFmtId="0" fontId="47" fillId="0" borderId="0" xfId="30" applyFont="1" applyAlignment="1">
      <alignment horizontal="left" vertical="center"/>
    </xf>
    <xf numFmtId="182" fontId="47" fillId="0" borderId="0" xfId="30" applyNumberFormat="1" applyFont="1" applyAlignment="1">
      <alignment vertical="center"/>
    </xf>
    <xf numFmtId="0" fontId="47" fillId="0" borderId="0" xfId="30" applyFont="1" applyAlignment="1">
      <alignment horizontal="center" vertical="center" wrapText="1"/>
    </xf>
    <xf numFmtId="0" fontId="47" fillId="0" borderId="29" xfId="30" applyFont="1" applyBorder="1" applyAlignment="1">
      <alignment vertical="center"/>
    </xf>
    <xf numFmtId="0" fontId="47" fillId="0" borderId="27" xfId="30" applyFont="1" applyBorder="1" applyAlignment="1">
      <alignment vertical="center"/>
    </xf>
    <xf numFmtId="0" fontId="47" fillId="0" borderId="27" xfId="30" applyFont="1" applyBorder="1" applyAlignment="1">
      <alignment horizontal="left" vertical="center"/>
    </xf>
    <xf numFmtId="0" fontId="47" fillId="0" borderId="26" xfId="30" applyFont="1" applyBorder="1" applyAlignment="1">
      <alignment horizontal="left" vertical="center"/>
    </xf>
    <xf numFmtId="182" fontId="47" fillId="0" borderId="27" xfId="30" applyNumberFormat="1" applyFont="1" applyBorder="1" applyAlignment="1">
      <alignment vertical="center"/>
    </xf>
    <xf numFmtId="0" fontId="47" fillId="0" borderId="12" xfId="30" applyFont="1" applyBorder="1" applyAlignment="1">
      <alignment vertical="center"/>
    </xf>
    <xf numFmtId="0" fontId="47" fillId="0" borderId="0" xfId="30" applyFont="1" applyAlignment="1">
      <alignment horizontal="center" vertical="center"/>
    </xf>
    <xf numFmtId="0" fontId="47" fillId="0" borderId="15" xfId="30" applyFont="1" applyBorder="1" applyAlignment="1">
      <alignment vertical="center"/>
    </xf>
    <xf numFmtId="0" fontId="47" fillId="0" borderId="29" xfId="30" applyFont="1" applyBorder="1" applyAlignment="1">
      <alignment horizontal="left" vertical="center"/>
    </xf>
    <xf numFmtId="0" fontId="47" fillId="0" borderId="17" xfId="30" applyFont="1" applyBorder="1" applyAlignment="1">
      <alignment horizontal="center" vertical="center"/>
    </xf>
    <xf numFmtId="0" fontId="47" fillId="0" borderId="16" xfId="30" applyFont="1" applyBorder="1" applyAlignment="1">
      <alignment horizontal="center" vertical="center"/>
    </xf>
    <xf numFmtId="0" fontId="47" fillId="0" borderId="30" xfId="30" applyFont="1" applyBorder="1" applyAlignment="1">
      <alignment horizontal="center" vertical="center"/>
    </xf>
    <xf numFmtId="0" fontId="47" fillId="0" borderId="15" xfId="30" applyFont="1" applyBorder="1" applyAlignment="1">
      <alignment horizontal="left" vertical="center"/>
    </xf>
    <xf numFmtId="0" fontId="47" fillId="0" borderId="0" xfId="30" applyFont="1" applyAlignment="1">
      <alignment vertical="center"/>
    </xf>
    <xf numFmtId="0" fontId="47" fillId="0" borderId="13" xfId="30" applyFont="1" applyBorder="1" applyAlignment="1">
      <alignment horizontal="left" vertical="center"/>
    </xf>
    <xf numFmtId="0" fontId="47" fillId="0" borderId="11" xfId="30" applyFont="1" applyBorder="1" applyAlignment="1">
      <alignment horizontal="center" vertical="center"/>
    </xf>
    <xf numFmtId="0" fontId="52" fillId="0" borderId="12" xfId="30" applyFont="1" applyBorder="1" applyAlignment="1">
      <alignment vertical="center" shrinkToFit="1"/>
    </xf>
    <xf numFmtId="0" fontId="53" fillId="0" borderId="0" xfId="30" applyFont="1" applyAlignment="1">
      <alignment horizontal="center" vertical="center"/>
    </xf>
    <xf numFmtId="0" fontId="47" fillId="0" borderId="28" xfId="30" applyFont="1" applyBorder="1" applyAlignment="1">
      <alignment vertical="center"/>
    </xf>
    <xf numFmtId="0" fontId="47" fillId="0" borderId="53" xfId="30" applyFont="1" applyBorder="1" applyAlignment="1">
      <alignment vertical="center"/>
    </xf>
    <xf numFmtId="0" fontId="47" fillId="0" borderId="53" xfId="30" applyFont="1" applyBorder="1" applyAlignment="1">
      <alignment horizontal="left" vertical="center"/>
    </xf>
    <xf numFmtId="0" fontId="47" fillId="0" borderId="25" xfId="30" applyFont="1" applyBorder="1" applyAlignment="1">
      <alignment horizontal="left" vertical="center"/>
    </xf>
    <xf numFmtId="0" fontId="47" fillId="0" borderId="26" xfId="30" applyFont="1" applyBorder="1" applyAlignment="1">
      <alignment horizontal="center" vertical="center"/>
    </xf>
    <xf numFmtId="182" fontId="47" fillId="0" borderId="15" xfId="30" applyNumberFormat="1" applyFont="1" applyBorder="1" applyAlignment="1">
      <alignment horizontal="center" vertical="center"/>
    </xf>
    <xf numFmtId="0" fontId="47" fillId="0" borderId="17" xfId="30" applyFont="1" applyBorder="1" applyAlignment="1">
      <alignment horizontal="left" vertical="center"/>
    </xf>
    <xf numFmtId="0" fontId="51" fillId="0" borderId="17" xfId="30" applyFont="1" applyBorder="1" applyAlignment="1">
      <alignment horizontal="left" vertical="center"/>
    </xf>
    <xf numFmtId="0" fontId="47" fillId="0" borderId="0" xfId="30" applyFont="1" applyAlignment="1">
      <alignment horizontal="left" vertical="center" wrapText="1"/>
    </xf>
    <xf numFmtId="0" fontId="47" fillId="0" borderId="29" xfId="30" applyFont="1" applyBorder="1" applyAlignment="1">
      <alignment horizontal="left" vertical="center" wrapText="1"/>
    </xf>
    <xf numFmtId="0" fontId="47" fillId="0" borderId="27" xfId="30" applyFont="1" applyBorder="1" applyAlignment="1">
      <alignment horizontal="left" vertical="center" wrapText="1"/>
    </xf>
    <xf numFmtId="0" fontId="47" fillId="0" borderId="12" xfId="30" applyFont="1" applyBorder="1" applyAlignment="1">
      <alignment horizontal="left" vertical="center" wrapText="1"/>
    </xf>
    <xf numFmtId="0" fontId="51" fillId="0" borderId="29" xfId="30" applyFont="1" applyBorder="1" applyAlignment="1">
      <alignment vertical="center"/>
    </xf>
    <xf numFmtId="0" fontId="51" fillId="0" borderId="27" xfId="30" applyFont="1" applyBorder="1" applyAlignment="1">
      <alignment vertical="center"/>
    </xf>
    <xf numFmtId="0" fontId="51" fillId="0" borderId="28" xfId="30" applyFont="1" applyBorder="1" applyAlignment="1">
      <alignment vertical="center"/>
    </xf>
    <xf numFmtId="0" fontId="51" fillId="0" borderId="53" xfId="30" applyFont="1" applyBorder="1" applyAlignment="1">
      <alignment vertical="center"/>
    </xf>
    <xf numFmtId="0" fontId="47" fillId="0" borderId="28" xfId="30" applyFont="1" applyBorder="1" applyAlignment="1">
      <alignment horizontal="left" vertical="center"/>
    </xf>
    <xf numFmtId="0" fontId="51" fillId="0" borderId="13" xfId="30" applyFont="1" applyBorder="1" applyAlignment="1">
      <alignment vertical="center"/>
    </xf>
    <xf numFmtId="0" fontId="51" fillId="0" borderId="17" xfId="30" applyFont="1" applyBorder="1" applyAlignment="1">
      <alignment vertical="center"/>
    </xf>
    <xf numFmtId="0" fontId="47" fillId="0" borderId="17" xfId="30" applyFont="1" applyBorder="1" applyAlignment="1">
      <alignment vertical="center"/>
    </xf>
    <xf numFmtId="0" fontId="47" fillId="0" borderId="0" xfId="30" applyFont="1" applyAlignment="1">
      <alignment horizontal="right" vertical="center"/>
    </xf>
    <xf numFmtId="0" fontId="47" fillId="16" borderId="25" xfId="30" applyFont="1" applyFill="1" applyBorder="1" applyAlignment="1">
      <alignment horizontal="center" vertical="center"/>
    </xf>
    <xf numFmtId="0" fontId="47" fillId="16" borderId="53" xfId="30" applyFont="1" applyFill="1" applyBorder="1" applyAlignment="1">
      <alignment horizontal="left" vertical="center"/>
    </xf>
    <xf numFmtId="0" fontId="47" fillId="0" borderId="16" xfId="30" applyFont="1" applyBorder="1" applyAlignment="1">
      <alignment vertical="center"/>
    </xf>
    <xf numFmtId="0" fontId="54" fillId="0" borderId="0" xfId="30" applyFont="1" applyAlignment="1">
      <alignment horizontal="center" vertical="center"/>
    </xf>
    <xf numFmtId="0" fontId="51" fillId="0" borderId="26" xfId="30" applyFont="1" applyBorder="1" applyAlignment="1">
      <alignment horizontal="left" vertical="center"/>
    </xf>
    <xf numFmtId="0" fontId="47" fillId="0" borderId="15" xfId="30" applyFont="1" applyBorder="1" applyAlignment="1">
      <alignment horizontal="center" vertical="center"/>
    </xf>
    <xf numFmtId="0" fontId="47" fillId="0" borderId="12" xfId="30" applyFont="1" applyBorder="1" applyAlignment="1">
      <alignment horizontal="left" vertical="center"/>
    </xf>
    <xf numFmtId="0" fontId="46" fillId="0" borderId="0" xfId="30"/>
    <xf numFmtId="0" fontId="47" fillId="16" borderId="0" xfId="30" applyFont="1" applyFill="1" applyAlignment="1">
      <alignment horizontal="center" vertical="center"/>
    </xf>
    <xf numFmtId="0" fontId="47" fillId="16" borderId="53" xfId="30" applyFont="1" applyFill="1" applyBorder="1" applyAlignment="1">
      <alignment horizontal="left" vertical="center" wrapText="1"/>
    </xf>
    <xf numFmtId="0" fontId="47" fillId="16" borderId="28" xfId="30" applyFont="1" applyFill="1" applyBorder="1" applyAlignment="1">
      <alignment horizontal="left" vertical="center" wrapText="1"/>
    </xf>
    <xf numFmtId="0" fontId="47" fillId="16" borderId="0" xfId="30" applyFont="1" applyFill="1" applyAlignment="1">
      <alignment horizontal="left" vertical="center"/>
    </xf>
    <xf numFmtId="0" fontId="47" fillId="16" borderId="0" xfId="30" applyFont="1" applyFill="1" applyAlignment="1">
      <alignment horizontal="left" vertical="center" wrapText="1"/>
    </xf>
    <xf numFmtId="0" fontId="47" fillId="16" borderId="12" xfId="30" applyFont="1" applyFill="1" applyBorder="1" applyAlignment="1">
      <alignment horizontal="left" vertical="center" wrapText="1"/>
    </xf>
    <xf numFmtId="0" fontId="47" fillId="16" borderId="11" xfId="30" applyFont="1" applyFill="1" applyBorder="1" applyAlignment="1">
      <alignment horizontal="center" vertical="center"/>
    </xf>
    <xf numFmtId="0" fontId="56" fillId="0" borderId="0" xfId="30" applyFont="1" applyAlignment="1">
      <alignment horizontal="left" vertical="center"/>
    </xf>
    <xf numFmtId="0" fontId="47" fillId="0" borderId="15" xfId="30" applyFont="1" applyBorder="1" applyAlignment="1">
      <alignment horizontal="left" vertical="center" indent="1"/>
    </xf>
    <xf numFmtId="183" fontId="47" fillId="0" borderId="0" xfId="30" applyNumberFormat="1" applyFont="1" applyAlignment="1">
      <alignment horizontal="left" vertical="center"/>
    </xf>
    <xf numFmtId="0" fontId="47" fillId="16" borderId="29" xfId="30" applyFont="1" applyFill="1" applyBorder="1" applyAlignment="1">
      <alignment horizontal="left" vertical="center" wrapText="1"/>
    </xf>
    <xf numFmtId="0" fontId="47" fillId="16" borderId="27" xfId="30" applyFont="1" applyFill="1" applyBorder="1" applyAlignment="1">
      <alignment horizontal="left" vertical="center" wrapText="1"/>
    </xf>
    <xf numFmtId="0" fontId="47" fillId="16" borderId="27" xfId="30" applyFont="1" applyFill="1" applyBorder="1" applyAlignment="1">
      <alignment horizontal="left" vertical="center"/>
    </xf>
    <xf numFmtId="0" fontId="47" fillId="16" borderId="26" xfId="30" applyFont="1" applyFill="1" applyBorder="1" applyAlignment="1">
      <alignment horizontal="center" vertical="center"/>
    </xf>
    <xf numFmtId="0" fontId="58" fillId="0" borderId="0" xfId="31">
      <alignment vertical="center"/>
    </xf>
    <xf numFmtId="0" fontId="58" fillId="0" borderId="53" xfId="31" applyBorder="1">
      <alignment vertical="center"/>
    </xf>
    <xf numFmtId="0" fontId="58" fillId="0" borderId="27" xfId="31" applyBorder="1">
      <alignment vertical="center"/>
    </xf>
    <xf numFmtId="182" fontId="0" fillId="0" borderId="27" xfId="32" applyNumberFormat="1" applyFont="1" applyFill="1" applyBorder="1" applyAlignment="1">
      <alignment horizontal="center" vertical="center"/>
    </xf>
    <xf numFmtId="0" fontId="58" fillId="0" borderId="27" xfId="31" applyBorder="1" applyAlignment="1">
      <alignment horizontal="center" vertical="center"/>
    </xf>
    <xf numFmtId="181" fontId="58" fillId="0" borderId="27" xfId="31" applyNumberFormat="1" applyBorder="1" applyAlignment="1">
      <alignment horizontal="center" vertical="center"/>
    </xf>
    <xf numFmtId="0" fontId="58" fillId="0" borderId="27" xfId="31" applyBorder="1" applyAlignment="1">
      <alignment horizontal="center" vertical="center" wrapText="1"/>
    </xf>
    <xf numFmtId="0" fontId="58" fillId="0" borderId="13" xfId="31" applyBorder="1" applyAlignment="1">
      <alignment horizontal="center" vertical="center"/>
    </xf>
    <xf numFmtId="0" fontId="58" fillId="0" borderId="13" xfId="31" applyBorder="1">
      <alignment vertical="center"/>
    </xf>
    <xf numFmtId="0" fontId="58" fillId="10" borderId="0" xfId="31" applyFill="1" applyAlignment="1">
      <alignment horizontal="center" vertical="center"/>
    </xf>
    <xf numFmtId="0" fontId="58" fillId="0" borderId="0" xfId="31" applyAlignment="1">
      <alignment horizontal="center" vertical="center"/>
    </xf>
    <xf numFmtId="0" fontId="58" fillId="0" borderId="0" xfId="31" applyAlignment="1">
      <alignment horizontal="right" vertical="center"/>
    </xf>
    <xf numFmtId="0" fontId="47" fillId="0" borderId="13" xfId="30" applyFont="1" applyBorder="1" applyAlignment="1">
      <alignment vertical="center"/>
    </xf>
    <xf numFmtId="0" fontId="47" fillId="0" borderId="56" xfId="30" applyFont="1" applyBorder="1" applyAlignment="1">
      <alignment horizontal="center" vertical="center"/>
    </xf>
    <xf numFmtId="0" fontId="47" fillId="0" borderId="42" xfId="30" applyFont="1" applyBorder="1" applyAlignment="1">
      <alignment horizontal="center" vertical="center"/>
    </xf>
    <xf numFmtId="0" fontId="12" fillId="0" borderId="11" xfId="9" applyFont="1" applyBorder="1" applyAlignment="1">
      <alignment horizontal="left" vertical="center" wrapText="1"/>
    </xf>
    <xf numFmtId="0" fontId="47" fillId="16" borderId="42" xfId="30" applyFont="1" applyFill="1" applyBorder="1" applyAlignment="1">
      <alignment horizontal="center" vertical="center"/>
    </xf>
    <xf numFmtId="0" fontId="47" fillId="16" borderId="56" xfId="30" applyFont="1" applyFill="1" applyBorder="1" applyAlignment="1">
      <alignment horizontal="center" vertical="center"/>
    </xf>
    <xf numFmtId="0" fontId="47" fillId="16" borderId="16" xfId="30" applyFont="1" applyFill="1" applyBorder="1" applyAlignment="1">
      <alignment vertical="center"/>
    </xf>
    <xf numFmtId="0" fontId="47" fillId="16" borderId="17" xfId="30" applyFont="1" applyFill="1" applyBorder="1" applyAlignment="1">
      <alignment vertical="center"/>
    </xf>
    <xf numFmtId="0" fontId="47" fillId="16" borderId="13" xfId="30" applyFont="1" applyFill="1" applyBorder="1" applyAlignment="1">
      <alignment vertical="center"/>
    </xf>
    <xf numFmtId="0" fontId="47" fillId="16" borderId="13" xfId="30" applyFont="1" applyFill="1" applyBorder="1" applyAlignment="1">
      <alignment horizontal="left" vertical="center"/>
    </xf>
    <xf numFmtId="0" fontId="47" fillId="16" borderId="30" xfId="30" applyFont="1" applyFill="1" applyBorder="1" applyAlignment="1">
      <alignment horizontal="center" vertical="center"/>
    </xf>
    <xf numFmtId="0" fontId="56" fillId="0" borderId="0" xfId="34" applyFont="1">
      <alignment vertical="center"/>
    </xf>
    <xf numFmtId="0" fontId="62" fillId="0" borderId="0" xfId="34" applyFont="1">
      <alignment vertical="center"/>
    </xf>
    <xf numFmtId="0" fontId="64" fillId="2" borderId="0" xfId="34" applyFont="1" applyFill="1" applyAlignment="1">
      <alignment horizontal="left" vertical="center"/>
    </xf>
    <xf numFmtId="0" fontId="62" fillId="2" borderId="11" xfId="34" applyFont="1" applyFill="1" applyBorder="1" applyAlignment="1">
      <alignment horizontal="center" vertical="center"/>
    </xf>
    <xf numFmtId="0" fontId="56" fillId="2" borderId="11" xfId="34" applyFont="1" applyFill="1" applyBorder="1" applyAlignment="1">
      <alignment horizontal="center" vertical="center"/>
    </xf>
    <xf numFmtId="0" fontId="62" fillId="0" borderId="0" xfId="34" applyFont="1" applyAlignment="1">
      <alignment horizontal="justify" vertical="center" wrapText="1"/>
    </xf>
    <xf numFmtId="0" fontId="62" fillId="0" borderId="0" xfId="34" applyFont="1" applyAlignment="1">
      <alignment vertical="center" wrapText="1"/>
    </xf>
    <xf numFmtId="0" fontId="62" fillId="0" borderId="0" xfId="34" applyFont="1" applyAlignment="1">
      <alignment horizontal="left" vertical="center"/>
    </xf>
    <xf numFmtId="0" fontId="56" fillId="0" borderId="0" xfId="34" applyFont="1" applyAlignment="1">
      <alignment horizontal="left" vertical="center"/>
    </xf>
    <xf numFmtId="0" fontId="47" fillId="0" borderId="0" xfId="34" applyFont="1" applyAlignment="1">
      <alignment vertical="center" shrinkToFit="1"/>
    </xf>
    <xf numFmtId="0" fontId="56" fillId="0" borderId="0" xfId="34" applyFont="1" applyAlignment="1">
      <alignment vertical="center" shrinkToFit="1"/>
    </xf>
    <xf numFmtId="0" fontId="68" fillId="0" borderId="0" xfId="34" applyFont="1">
      <alignment vertical="center"/>
    </xf>
    <xf numFmtId="191" fontId="62" fillId="2" borderId="4" xfId="34" applyNumberFormat="1" applyFont="1" applyFill="1" applyBorder="1" applyAlignment="1" applyProtection="1">
      <alignment horizontal="center" vertical="center" shrinkToFit="1"/>
      <protection locked="0"/>
    </xf>
    <xf numFmtId="191" fontId="62" fillId="2" borderId="78" xfId="34" applyNumberFormat="1" applyFont="1" applyFill="1" applyBorder="1" applyAlignment="1" applyProtection="1">
      <alignment horizontal="center" vertical="center" shrinkToFit="1"/>
      <protection locked="0"/>
    </xf>
    <xf numFmtId="191" fontId="62" fillId="2" borderId="82" xfId="34" applyNumberFormat="1" applyFont="1" applyFill="1" applyBorder="1" applyAlignment="1" applyProtection="1">
      <alignment horizontal="center" vertical="center" shrinkToFit="1"/>
      <protection locked="0"/>
    </xf>
    <xf numFmtId="0" fontId="62" fillId="0" borderId="84" xfId="34" applyFont="1" applyBorder="1">
      <alignment vertical="center"/>
    </xf>
    <xf numFmtId="0" fontId="62" fillId="2" borderId="85" xfId="34" applyFont="1" applyFill="1" applyBorder="1" applyAlignment="1" applyProtection="1">
      <alignment horizontal="left" vertical="center" wrapText="1"/>
      <protection locked="0"/>
    </xf>
    <xf numFmtId="0" fontId="62" fillId="2" borderId="17" xfId="34" applyFont="1" applyFill="1" applyBorder="1" applyAlignment="1" applyProtection="1">
      <alignment horizontal="left" vertical="center" wrapText="1"/>
      <protection locked="0"/>
    </xf>
    <xf numFmtId="0" fontId="62" fillId="2" borderId="86" xfId="34" applyFont="1" applyFill="1" applyBorder="1" applyAlignment="1" applyProtection="1">
      <alignment horizontal="left" vertical="center" wrapText="1"/>
      <protection locked="0"/>
    </xf>
    <xf numFmtId="191" fontId="66" fillId="2" borderId="85" xfId="35" applyNumberFormat="1" applyFont="1" applyFill="1" applyBorder="1" applyAlignment="1" applyProtection="1">
      <alignment horizontal="center" vertical="center" wrapText="1"/>
    </xf>
    <xf numFmtId="191" fontId="66" fillId="2" borderId="86" xfId="35" applyNumberFormat="1" applyFont="1" applyFill="1" applyBorder="1" applyAlignment="1" applyProtection="1">
      <alignment horizontal="center" vertical="center" wrapText="1"/>
    </xf>
    <xf numFmtId="191" fontId="66" fillId="2" borderId="85" xfId="34" applyNumberFormat="1" applyFont="1" applyFill="1" applyBorder="1" applyAlignment="1">
      <alignment horizontal="center" vertical="center" wrapText="1"/>
    </xf>
    <xf numFmtId="191" fontId="66" fillId="2" borderId="86" xfId="34" applyNumberFormat="1" applyFont="1" applyFill="1" applyBorder="1" applyAlignment="1">
      <alignment horizontal="center" vertical="center" wrapText="1"/>
    </xf>
    <xf numFmtId="191" fontId="62" fillId="2" borderId="87" xfId="34" applyNumberFormat="1" applyFont="1" applyFill="1" applyBorder="1" applyAlignment="1" applyProtection="1">
      <alignment horizontal="center" vertical="center" shrinkToFit="1"/>
      <protection locked="0"/>
    </xf>
    <xf numFmtId="191" fontId="62" fillId="2" borderId="24" xfId="34" applyNumberFormat="1" applyFont="1" applyFill="1" applyBorder="1" applyAlignment="1" applyProtection="1">
      <alignment horizontal="center" vertical="center" shrinkToFit="1"/>
      <protection locked="0"/>
    </xf>
    <xf numFmtId="191" fontId="62" fillId="2" borderId="88" xfId="34" applyNumberFormat="1" applyFont="1" applyFill="1" applyBorder="1" applyAlignment="1" applyProtection="1">
      <alignment horizontal="center" vertical="center" shrinkToFit="1"/>
      <protection locked="0"/>
    </xf>
    <xf numFmtId="0" fontId="62" fillId="2" borderId="85" xfId="34" applyFont="1" applyFill="1" applyBorder="1" applyAlignment="1" applyProtection="1">
      <alignment horizontal="center" vertical="center" wrapText="1"/>
      <protection locked="0"/>
    </xf>
    <xf numFmtId="0" fontId="62" fillId="2" borderId="17" xfId="34" applyFont="1" applyFill="1" applyBorder="1" applyAlignment="1" applyProtection="1">
      <alignment horizontal="center" vertical="center" wrapText="1"/>
      <protection locked="0"/>
    </xf>
    <xf numFmtId="0" fontId="62" fillId="2" borderId="16" xfId="34" applyFont="1" applyFill="1" applyBorder="1" applyAlignment="1" applyProtection="1">
      <alignment horizontal="center" vertical="center" wrapText="1"/>
      <protection locked="0"/>
    </xf>
    <xf numFmtId="0" fontId="62" fillId="2" borderId="13" xfId="34" applyFont="1" applyFill="1" applyBorder="1" applyAlignment="1" applyProtection="1">
      <alignment horizontal="center" vertical="center" shrinkToFit="1"/>
      <protection locked="0"/>
    </xf>
    <xf numFmtId="0" fontId="62" fillId="2" borderId="17" xfId="34" applyFont="1" applyFill="1" applyBorder="1" applyAlignment="1" applyProtection="1">
      <alignment horizontal="center" vertical="center" shrinkToFit="1"/>
      <protection locked="0"/>
    </xf>
    <xf numFmtId="0" fontId="62" fillId="2" borderId="16" xfId="34" applyFont="1" applyFill="1" applyBorder="1" applyAlignment="1" applyProtection="1">
      <alignment horizontal="center" vertical="center" shrinkToFit="1"/>
      <protection locked="0"/>
    </xf>
    <xf numFmtId="0" fontId="62" fillId="2" borderId="13" xfId="34" applyFont="1" applyFill="1" applyBorder="1" applyAlignment="1" applyProtection="1">
      <alignment horizontal="center" vertical="center" wrapText="1"/>
      <protection locked="0"/>
    </xf>
    <xf numFmtId="0" fontId="56" fillId="2" borderId="13" xfId="34" applyFont="1" applyFill="1" applyBorder="1" applyAlignment="1" applyProtection="1">
      <alignment horizontal="center" vertical="center" wrapText="1"/>
      <protection locked="0"/>
    </xf>
    <xf numFmtId="0" fontId="56" fillId="2" borderId="86" xfId="34" applyFont="1" applyFill="1" applyBorder="1" applyAlignment="1" applyProtection="1">
      <alignment horizontal="center" vertical="center" wrapText="1"/>
      <protection locked="0"/>
    </xf>
    <xf numFmtId="0" fontId="62" fillId="0" borderId="89" xfId="34" applyFont="1" applyBorder="1">
      <alignment vertical="center"/>
    </xf>
    <xf numFmtId="191" fontId="62" fillId="2" borderId="91" xfId="34" applyNumberFormat="1" applyFont="1" applyFill="1" applyBorder="1" applyAlignment="1" applyProtection="1">
      <alignment horizontal="center" vertical="center" shrinkToFit="1"/>
      <protection locked="0"/>
    </xf>
    <xf numFmtId="191" fontId="62" fillId="2" borderId="92" xfId="34" applyNumberFormat="1" applyFont="1" applyFill="1" applyBorder="1" applyAlignment="1" applyProtection="1">
      <alignment horizontal="center" vertical="center" shrinkToFit="1"/>
      <protection locked="0"/>
    </xf>
    <xf numFmtId="191" fontId="62" fillId="2" borderId="93" xfId="34" applyNumberFormat="1" applyFont="1" applyFill="1" applyBorder="1" applyAlignment="1" applyProtection="1">
      <alignment horizontal="center" vertical="center" shrinkToFit="1"/>
      <protection locked="0"/>
    </xf>
    <xf numFmtId="0" fontId="62" fillId="0" borderId="95" xfId="34" applyFont="1" applyBorder="1">
      <alignment vertical="center"/>
    </xf>
    <xf numFmtId="0" fontId="62" fillId="0" borderId="78" xfId="34" applyFont="1" applyBorder="1" applyAlignment="1">
      <alignment horizontal="center" vertical="center" wrapText="1"/>
    </xf>
    <xf numFmtId="0" fontId="57" fillId="0" borderId="78" xfId="34" applyFont="1" applyBorder="1" applyAlignment="1">
      <alignment horizontal="center" vertical="center" wrapText="1"/>
    </xf>
    <xf numFmtId="0" fontId="57" fillId="0" borderId="4" xfId="34" applyFont="1" applyBorder="1" applyAlignment="1">
      <alignment horizontal="center" vertical="center" wrapText="1"/>
    </xf>
    <xf numFmtId="0" fontId="57" fillId="0" borderId="82" xfId="34" applyFont="1" applyBorder="1" applyAlignment="1">
      <alignment horizontal="center" vertical="center" wrapText="1"/>
    </xf>
    <xf numFmtId="0" fontId="62" fillId="0" borderId="3" xfId="34" applyFont="1" applyBorder="1" applyAlignment="1">
      <alignment horizontal="center" vertical="center"/>
    </xf>
    <xf numFmtId="0" fontId="57" fillId="0" borderId="11" xfId="34" applyFont="1" applyBorder="1" applyAlignment="1">
      <alignment horizontal="center" vertical="center"/>
    </xf>
    <xf numFmtId="0" fontId="57" fillId="0" borderId="100" xfId="34" applyFont="1" applyBorder="1" applyAlignment="1">
      <alignment horizontal="center" vertical="center"/>
    </xf>
    <xf numFmtId="0" fontId="57" fillId="0" borderId="3" xfId="34" applyFont="1" applyBorder="1" applyAlignment="1">
      <alignment horizontal="center" vertical="center"/>
    </xf>
    <xf numFmtId="0" fontId="56" fillId="0" borderId="0" xfId="34" applyFont="1" applyAlignment="1">
      <alignment horizontal="right" vertical="center"/>
    </xf>
    <xf numFmtId="0" fontId="66" fillId="0" borderId="0" xfId="34" applyFont="1">
      <alignment vertical="center"/>
    </xf>
    <xf numFmtId="0" fontId="66" fillId="0" borderId="0" xfId="34" applyFont="1" applyAlignment="1">
      <alignment horizontal="right" vertical="center"/>
    </xf>
    <xf numFmtId="0" fontId="57" fillId="0" borderId="0" xfId="34" applyFont="1">
      <alignment vertical="center"/>
    </xf>
    <xf numFmtId="0" fontId="62" fillId="2" borderId="0" xfId="34" applyFont="1" applyFill="1">
      <alignment vertical="center"/>
    </xf>
    <xf numFmtId="0" fontId="57" fillId="2" borderId="0" xfId="34" applyFont="1" applyFill="1">
      <alignment vertical="center"/>
    </xf>
    <xf numFmtId="0" fontId="69" fillId="2" borderId="0" xfId="34" applyFont="1" applyFill="1" applyAlignment="1">
      <alignment horizontal="center" vertical="center"/>
    </xf>
    <xf numFmtId="0" fontId="69" fillId="2" borderId="0" xfId="34" applyFont="1" applyFill="1">
      <alignment vertical="center"/>
    </xf>
    <xf numFmtId="0" fontId="62" fillId="2" borderId="0" xfId="34" applyFont="1" applyFill="1" applyAlignment="1">
      <alignment horizontal="center" vertical="center"/>
    </xf>
    <xf numFmtId="0" fontId="62" fillId="2" borderId="0" xfId="34" applyFont="1" applyFill="1" applyAlignment="1">
      <alignment horizontal="centerContinuous" vertical="center"/>
    </xf>
    <xf numFmtId="0" fontId="57" fillId="2" borderId="0" xfId="34" applyFont="1" applyFill="1" applyAlignment="1">
      <alignment horizontal="centerContinuous" vertical="center"/>
    </xf>
    <xf numFmtId="0" fontId="66" fillId="2" borderId="0" xfId="34" applyFont="1" applyFill="1">
      <alignment vertical="center"/>
    </xf>
    <xf numFmtId="0" fontId="62" fillId="0" borderId="0" xfId="34" quotePrefix="1" applyFont="1" applyAlignment="1">
      <alignment horizontal="center" vertical="center"/>
    </xf>
    <xf numFmtId="0" fontId="66" fillId="0" borderId="0" xfId="34" applyFont="1" applyAlignment="1">
      <alignment horizontal="center" vertical="center"/>
    </xf>
    <xf numFmtId="0" fontId="69" fillId="0" borderId="0" xfId="34" applyFont="1" applyAlignment="1">
      <alignment horizontal="left" vertical="center"/>
    </xf>
    <xf numFmtId="0" fontId="69" fillId="0" borderId="0" xfId="34" applyFont="1">
      <alignment vertical="center"/>
    </xf>
    <xf numFmtId="0" fontId="66" fillId="2" borderId="0" xfId="34" applyFont="1" applyFill="1" applyAlignment="1">
      <alignment horizontal="center" vertical="center"/>
    </xf>
    <xf numFmtId="0" fontId="66" fillId="2" borderId="0" xfId="34" applyFont="1" applyFill="1" applyAlignment="1">
      <alignment horizontal="right" vertical="center"/>
    </xf>
    <xf numFmtId="0" fontId="69" fillId="2" borderId="0" xfId="34" applyFont="1" applyFill="1" applyAlignment="1">
      <alignment horizontal="right" vertical="center"/>
    </xf>
    <xf numFmtId="0" fontId="69" fillId="0" borderId="0" xfId="34" applyFont="1" applyAlignment="1">
      <alignment horizontal="right" vertical="center"/>
    </xf>
    <xf numFmtId="0" fontId="66" fillId="0" borderId="0" xfId="34" applyFont="1" applyAlignment="1">
      <alignment horizontal="left" vertical="center"/>
    </xf>
    <xf numFmtId="0" fontId="70" fillId="2" borderId="0" xfId="34" applyFont="1" applyFill="1">
      <alignment vertical="center"/>
    </xf>
    <xf numFmtId="0" fontId="70" fillId="2" borderId="0" xfId="34" applyFont="1" applyFill="1" applyAlignment="1">
      <alignment horizontal="center" vertical="center"/>
    </xf>
    <xf numFmtId="0" fontId="70" fillId="2" borderId="0" xfId="34" applyFont="1" applyFill="1" applyAlignment="1">
      <alignment horizontal="left" vertical="center"/>
    </xf>
    <xf numFmtId="0" fontId="71" fillId="2" borderId="0" xfId="34" applyFont="1" applyFill="1" applyAlignment="1">
      <alignment horizontal="left" vertical="center"/>
    </xf>
    <xf numFmtId="0" fontId="70" fillId="18" borderId="11" xfId="34" applyFont="1" applyFill="1" applyBorder="1" applyAlignment="1" applyProtection="1">
      <alignment horizontal="left" vertical="center"/>
      <protection locked="0"/>
    </xf>
    <xf numFmtId="0" fontId="70" fillId="18" borderId="11" xfId="34" applyFont="1" applyFill="1" applyBorder="1" applyAlignment="1" applyProtection="1">
      <alignment horizontal="center" vertical="center"/>
      <protection locked="0"/>
    </xf>
    <xf numFmtId="0" fontId="70" fillId="2" borderId="11" xfId="34" applyFont="1" applyFill="1" applyBorder="1" applyAlignment="1">
      <alignment horizontal="center" vertical="center"/>
    </xf>
    <xf numFmtId="20" fontId="70" fillId="2" borderId="11" xfId="34" applyNumberFormat="1" applyFont="1" applyFill="1" applyBorder="1" applyAlignment="1">
      <alignment horizontal="center" vertical="center"/>
    </xf>
    <xf numFmtId="192" fontId="70" fillId="2" borderId="11" xfId="34" applyNumberFormat="1" applyFont="1" applyFill="1" applyBorder="1" applyAlignment="1">
      <alignment horizontal="center" vertical="center"/>
    </xf>
    <xf numFmtId="20" fontId="70" fillId="18" borderId="11" xfId="34" applyNumberFormat="1" applyFont="1" applyFill="1" applyBorder="1" applyAlignment="1" applyProtection="1">
      <alignment horizontal="center" vertical="center"/>
      <protection locked="0"/>
    </xf>
    <xf numFmtId="0" fontId="70" fillId="2" borderId="11" xfId="35" applyNumberFormat="1" applyFont="1" applyFill="1" applyBorder="1" applyAlignment="1" applyProtection="1">
      <alignment horizontal="center" vertical="center"/>
    </xf>
    <xf numFmtId="0" fontId="72" fillId="2" borderId="0" xfId="34" applyFont="1" applyFill="1" applyAlignment="1">
      <alignment horizontal="left" vertical="center"/>
    </xf>
    <xf numFmtId="0" fontId="72" fillId="2" borderId="0" xfId="34" applyFont="1" applyFill="1">
      <alignment vertical="center"/>
    </xf>
    <xf numFmtId="0" fontId="73" fillId="2" borderId="0" xfId="34" applyFont="1" applyFill="1" applyAlignment="1">
      <alignment horizontal="left" vertical="center"/>
    </xf>
    <xf numFmtId="0" fontId="74" fillId="0" borderId="0" xfId="34" applyFont="1">
      <alignment vertical="center"/>
    </xf>
    <xf numFmtId="0" fontId="12" fillId="0" borderId="11" xfId="9" applyFont="1" applyBorder="1" applyAlignment="1">
      <alignment horizontal="center" vertical="center" wrapText="1"/>
    </xf>
    <xf numFmtId="0" fontId="12" fillId="0" borderId="11" xfId="9" applyFont="1" applyBorder="1" applyAlignment="1">
      <alignment vertical="center" wrapText="1"/>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13" fillId="0" borderId="11" xfId="9" applyFont="1" applyBorder="1" applyAlignment="1">
      <alignment horizontal="left" vertical="center"/>
    </xf>
    <xf numFmtId="0" fontId="12" fillId="0" borderId="58" xfId="9" applyFont="1" applyBorder="1" applyAlignment="1">
      <alignment horizontal="left" vertical="center" wrapText="1"/>
    </xf>
    <xf numFmtId="0" fontId="17" fillId="19" borderId="11" xfId="9" applyFont="1" applyFill="1" applyBorder="1" applyAlignment="1">
      <alignment horizontal="center" vertical="center" wrapText="1"/>
    </xf>
    <xf numFmtId="0" fontId="61" fillId="19" borderId="11" xfId="9" applyFont="1" applyFill="1" applyBorder="1" applyAlignment="1">
      <alignment horizontal="center" vertical="center" wrapText="1"/>
    </xf>
    <xf numFmtId="0" fontId="61" fillId="19" borderId="25" xfId="9" applyFont="1" applyFill="1" applyBorder="1" applyAlignment="1">
      <alignment horizontal="center" vertical="center" wrapText="1"/>
    </xf>
    <xf numFmtId="0" fontId="61" fillId="19" borderId="28" xfId="9" applyFont="1" applyFill="1" applyBorder="1" applyAlignment="1">
      <alignment horizontal="center" vertical="center" wrapText="1"/>
    </xf>
    <xf numFmtId="0" fontId="12" fillId="0" borderId="16" xfId="9" applyFont="1" applyBorder="1" applyAlignment="1">
      <alignment horizontal="center" vertical="center" wrapText="1"/>
    </xf>
    <xf numFmtId="0" fontId="12" fillId="0" borderId="105" xfId="0" applyFont="1" applyBorder="1" applyAlignment="1">
      <alignment horizontal="left" vertical="center" wrapText="1"/>
    </xf>
    <xf numFmtId="0" fontId="12" fillId="0" borderId="53" xfId="0" applyFont="1" applyBorder="1" applyAlignment="1">
      <alignment horizontal="left" vertical="center" wrapText="1"/>
    </xf>
    <xf numFmtId="0" fontId="12" fillId="0" borderId="16" xfId="9" applyFont="1" applyBorder="1" applyAlignment="1">
      <alignment horizontal="left" vertical="center" wrapText="1"/>
    </xf>
    <xf numFmtId="0" fontId="12" fillId="0" borderId="13" xfId="9" applyFont="1" applyBorder="1" applyAlignment="1">
      <alignment horizontal="left" vertical="center" wrapText="1"/>
    </xf>
    <xf numFmtId="0" fontId="12" fillId="0" borderId="25" xfId="9" applyFont="1" applyBorder="1" applyAlignment="1">
      <alignment horizontal="center" vertical="center" wrapText="1"/>
    </xf>
    <xf numFmtId="0" fontId="12" fillId="0" borderId="15" xfId="9" applyFont="1" applyBorder="1" applyAlignment="1">
      <alignment horizontal="center" vertical="center" wrapText="1"/>
    </xf>
    <xf numFmtId="0" fontId="14" fillId="0" borderId="13" xfId="9" applyFont="1" applyBorder="1" applyAlignment="1">
      <alignment horizontal="left" vertical="center"/>
    </xf>
    <xf numFmtId="0" fontId="75" fillId="0" borderId="0" xfId="9" applyFont="1" applyAlignment="1">
      <alignment horizontal="left" vertical="center" wrapText="1"/>
    </xf>
    <xf numFmtId="0" fontId="40" fillId="0" borderId="13" xfId="9" applyFont="1" applyBorder="1" applyAlignment="1">
      <alignment horizontal="left" vertical="center" wrapText="1"/>
    </xf>
    <xf numFmtId="0" fontId="75" fillId="0" borderId="0" xfId="9" applyFont="1" applyAlignment="1">
      <alignment horizontal="left" vertical="center"/>
    </xf>
    <xf numFmtId="0" fontId="40" fillId="0" borderId="30" xfId="9" applyFont="1" applyBorder="1" applyAlignment="1">
      <alignment horizontal="center" vertical="center" wrapText="1"/>
    </xf>
    <xf numFmtId="0" fontId="40" fillId="0" borderId="16" xfId="9" applyFont="1" applyBorder="1" applyAlignment="1">
      <alignment horizontal="center" vertical="center" wrapText="1"/>
    </xf>
    <xf numFmtId="0" fontId="40" fillId="0" borderId="11" xfId="9" applyFont="1" applyBorder="1" applyAlignment="1">
      <alignment horizontal="left" vertical="center" wrapText="1"/>
    </xf>
    <xf numFmtId="0" fontId="61" fillId="0" borderId="11" xfId="36" applyFont="1" applyBorder="1">
      <alignment vertical="center"/>
    </xf>
    <xf numFmtId="0" fontId="61" fillId="0" borderId="30" xfId="36" applyFont="1" applyBorder="1" applyAlignment="1">
      <alignment horizontal="center" vertical="center"/>
    </xf>
    <xf numFmtId="0" fontId="14" fillId="0" borderId="17" xfId="9" applyFont="1" applyBorder="1" applyAlignment="1">
      <alignment horizontal="left" vertical="center"/>
    </xf>
    <xf numFmtId="0" fontId="77" fillId="0" borderId="27" xfId="9" applyFont="1" applyBorder="1" applyAlignment="1">
      <alignment horizontal="center" vertical="center"/>
    </xf>
    <xf numFmtId="0" fontId="40" fillId="0" borderId="16" xfId="9" applyFont="1" applyBorder="1" applyAlignment="1">
      <alignment horizontal="left" vertical="center" wrapText="1"/>
    </xf>
    <xf numFmtId="0" fontId="40" fillId="0" borderId="13" xfId="9" applyFont="1" applyBorder="1" applyAlignment="1">
      <alignment horizontal="left" vertical="center" wrapText="1"/>
    </xf>
    <xf numFmtId="0" fontId="12" fillId="0" borderId="16" xfId="9" applyFont="1" applyBorder="1" applyAlignment="1">
      <alignment horizontal="left" vertical="center" wrapText="1"/>
    </xf>
    <xf numFmtId="0" fontId="12" fillId="0" borderId="13" xfId="9" applyFont="1" applyBorder="1" applyAlignment="1">
      <alignment horizontal="left" vertical="center" wrapText="1"/>
    </xf>
    <xf numFmtId="0" fontId="76" fillId="0" borderId="0" xfId="9" applyFont="1" applyAlignment="1">
      <alignment horizontal="left" vertical="center"/>
    </xf>
    <xf numFmtId="0" fontId="76" fillId="0" borderId="12" xfId="9" applyFont="1" applyBorder="1" applyAlignment="1">
      <alignment horizontal="left" vertical="center"/>
    </xf>
    <xf numFmtId="0" fontId="61" fillId="0" borderId="42" xfId="36" applyFont="1" applyBorder="1" applyAlignment="1">
      <alignment horizontal="center" vertical="center" wrapText="1"/>
    </xf>
    <xf numFmtId="0" fontId="61" fillId="0" borderId="30" xfId="36" applyFont="1" applyBorder="1" applyAlignment="1">
      <alignment horizontal="center" vertical="center" wrapText="1"/>
    </xf>
    <xf numFmtId="0" fontId="40" fillId="0" borderId="42" xfId="9" applyFont="1" applyBorder="1" applyAlignment="1">
      <alignment horizontal="center" vertical="center" wrapText="1"/>
    </xf>
    <xf numFmtId="0" fontId="40" fillId="0" borderId="56" xfId="9" applyFont="1" applyBorder="1" applyAlignment="1">
      <alignment horizontal="center" vertical="center" wrapText="1"/>
    </xf>
    <xf numFmtId="0" fontId="40" fillId="0" borderId="30" xfId="9" applyFont="1" applyBorder="1" applyAlignment="1">
      <alignment horizontal="center" vertical="center" wrapText="1"/>
    </xf>
    <xf numFmtId="0" fontId="12" fillId="0" borderId="42" xfId="9" applyFont="1" applyBorder="1" applyAlignment="1">
      <alignment horizontal="center" vertical="center" wrapText="1"/>
    </xf>
    <xf numFmtId="0" fontId="12" fillId="0" borderId="56" xfId="9" applyFont="1" applyBorder="1" applyAlignment="1">
      <alignment horizontal="center" vertical="center" wrapText="1"/>
    </xf>
    <xf numFmtId="0" fontId="12" fillId="0" borderId="30" xfId="9" applyFont="1" applyBorder="1" applyAlignment="1">
      <alignment horizontal="center" vertical="center" wrapText="1"/>
    </xf>
    <xf numFmtId="0" fontId="12" fillId="0" borderId="25" xfId="9" applyFont="1" applyBorder="1" applyAlignment="1">
      <alignment horizontal="center" vertical="center" wrapText="1"/>
    </xf>
    <xf numFmtId="0" fontId="12" fillId="0" borderId="15" xfId="9" applyFont="1" applyBorder="1" applyAlignment="1">
      <alignment horizontal="center" vertical="center" wrapText="1"/>
    </xf>
    <xf numFmtId="0" fontId="14" fillId="0" borderId="28" xfId="9" applyFont="1" applyBorder="1" applyAlignment="1">
      <alignment horizontal="left" vertical="center" wrapText="1"/>
    </xf>
    <xf numFmtId="0" fontId="75" fillId="0" borderId="12" xfId="9" applyFont="1" applyBorder="1" applyAlignment="1">
      <alignment horizontal="left" vertical="center" wrapText="1"/>
    </xf>
    <xf numFmtId="0" fontId="12" fillId="0" borderId="42" xfId="9" applyFont="1" applyBorder="1" applyAlignment="1">
      <alignment horizontal="left" vertical="center" wrapText="1"/>
    </xf>
    <xf numFmtId="0" fontId="12" fillId="0" borderId="17" xfId="9" applyFont="1" applyBorder="1" applyAlignment="1">
      <alignment horizontal="left" vertical="center" wrapText="1"/>
    </xf>
    <xf numFmtId="0" fontId="12" fillId="0" borderId="11" xfId="9" applyFont="1" applyBorder="1" applyAlignment="1">
      <alignment horizontal="left" vertical="center" wrapText="1"/>
    </xf>
    <xf numFmtId="0" fontId="12" fillId="0" borderId="26" xfId="9" applyFont="1" applyBorder="1" applyAlignment="1">
      <alignment horizontal="center" vertical="center" wrapText="1"/>
    </xf>
    <xf numFmtId="0" fontId="12" fillId="0" borderId="53" xfId="9" applyFont="1" applyBorder="1" applyAlignment="1">
      <alignment horizontal="left" vertical="center" wrapText="1"/>
    </xf>
    <xf numFmtId="0" fontId="12" fillId="0" borderId="27" xfId="9" applyFont="1" applyBorder="1" applyAlignment="1">
      <alignment horizontal="left" vertical="center" wrapText="1"/>
    </xf>
    <xf numFmtId="0" fontId="12" fillId="0" borderId="28" xfId="9" applyFont="1" applyBorder="1" applyAlignment="1">
      <alignment horizontal="left" vertical="center" wrapText="1"/>
    </xf>
    <xf numFmtId="0" fontId="12" fillId="0" borderId="12" xfId="9" applyFont="1" applyBorder="1" applyAlignment="1">
      <alignment horizontal="left" vertical="center" wrapText="1"/>
    </xf>
    <xf numFmtId="0" fontId="12" fillId="0" borderId="29" xfId="9" applyFont="1" applyBorder="1" applyAlignment="1">
      <alignment horizontal="left" vertical="center" wrapText="1"/>
    </xf>
    <xf numFmtId="0" fontId="62" fillId="2" borderId="11" xfId="34" applyFont="1" applyFill="1" applyBorder="1" applyAlignment="1">
      <alignment horizontal="center" vertical="center"/>
    </xf>
    <xf numFmtId="0" fontId="62" fillId="2" borderId="86" xfId="34" applyFont="1" applyFill="1" applyBorder="1" applyAlignment="1" applyProtection="1">
      <alignment horizontal="left" vertical="center" wrapText="1"/>
      <protection locked="0"/>
    </xf>
    <xf numFmtId="0" fontId="62" fillId="2" borderId="17" xfId="34" applyFont="1" applyFill="1" applyBorder="1" applyAlignment="1" applyProtection="1">
      <alignment horizontal="left" vertical="center" wrapText="1"/>
      <protection locked="0"/>
    </xf>
    <xf numFmtId="0" fontId="62" fillId="2" borderId="85" xfId="34" applyFont="1" applyFill="1" applyBorder="1" applyAlignment="1" applyProtection="1">
      <alignment horizontal="left" vertical="center" wrapText="1"/>
      <protection locked="0"/>
    </xf>
    <xf numFmtId="0" fontId="56" fillId="2" borderId="86" xfId="34" applyFont="1" applyFill="1" applyBorder="1" applyAlignment="1" applyProtection="1">
      <alignment horizontal="center" vertical="center" wrapText="1"/>
      <protection locked="0"/>
    </xf>
    <xf numFmtId="0" fontId="56" fillId="2" borderId="13" xfId="34" applyFont="1" applyFill="1" applyBorder="1" applyAlignment="1" applyProtection="1">
      <alignment horizontal="center" vertical="center" wrapText="1"/>
      <protection locked="0"/>
    </xf>
    <xf numFmtId="0" fontId="62" fillId="2" borderId="16" xfId="34" applyFont="1" applyFill="1" applyBorder="1" applyAlignment="1" applyProtection="1">
      <alignment horizontal="center" vertical="center" wrapText="1"/>
      <protection locked="0"/>
    </xf>
    <xf numFmtId="0" fontId="62" fillId="2" borderId="13" xfId="34" applyFont="1" applyFill="1" applyBorder="1" applyAlignment="1" applyProtection="1">
      <alignment horizontal="center" vertical="center" wrapText="1"/>
      <protection locked="0"/>
    </xf>
    <xf numFmtId="0" fontId="62" fillId="2" borderId="16" xfId="34" applyFont="1" applyFill="1" applyBorder="1" applyAlignment="1" applyProtection="1">
      <alignment horizontal="center" vertical="center" shrinkToFit="1"/>
      <protection locked="0"/>
    </xf>
    <xf numFmtId="0" fontId="62" fillId="2" borderId="17" xfId="34" applyFont="1" applyFill="1" applyBorder="1" applyAlignment="1" applyProtection="1">
      <alignment horizontal="center" vertical="center" shrinkToFit="1"/>
      <protection locked="0"/>
    </xf>
    <xf numFmtId="0" fontId="62" fillId="2" borderId="13" xfId="34" applyFont="1" applyFill="1" applyBorder="1" applyAlignment="1" applyProtection="1">
      <alignment horizontal="center" vertical="center" shrinkToFit="1"/>
      <protection locked="0"/>
    </xf>
    <xf numFmtId="0" fontId="62" fillId="2" borderId="17" xfId="34" applyFont="1" applyFill="1" applyBorder="1" applyAlignment="1" applyProtection="1">
      <alignment horizontal="center" vertical="center" wrapText="1"/>
      <protection locked="0"/>
    </xf>
    <xf numFmtId="0" fontId="62" fillId="2" borderId="85" xfId="34" applyFont="1" applyFill="1" applyBorder="1" applyAlignment="1" applyProtection="1">
      <alignment horizontal="center" vertical="center" wrapText="1"/>
      <protection locked="0"/>
    </xf>
    <xf numFmtId="0" fontId="56" fillId="2" borderId="10" xfId="34" applyFont="1" applyFill="1" applyBorder="1" applyAlignment="1" applyProtection="1">
      <alignment horizontal="center" vertical="center" wrapText="1"/>
      <protection locked="0"/>
    </xf>
    <xf numFmtId="0" fontId="56" fillId="2" borderId="14" xfId="34" applyFont="1" applyFill="1" applyBorder="1" applyAlignment="1" applyProtection="1">
      <alignment horizontal="center" vertical="center" wrapText="1"/>
      <protection locked="0"/>
    </xf>
    <xf numFmtId="0" fontId="62" fillId="2" borderId="83" xfId="34" applyFont="1" applyFill="1" applyBorder="1" applyAlignment="1" applyProtection="1">
      <alignment horizontal="center" vertical="center" wrapText="1"/>
      <protection locked="0"/>
    </xf>
    <xf numFmtId="0" fontId="62" fillId="2" borderId="14" xfId="34" applyFont="1" applyFill="1" applyBorder="1" applyAlignment="1" applyProtection="1">
      <alignment horizontal="center" vertical="center" wrapText="1"/>
      <protection locked="0"/>
    </xf>
    <xf numFmtId="0" fontId="62" fillId="2" borderId="83" xfId="34" applyFont="1" applyFill="1" applyBorder="1" applyAlignment="1" applyProtection="1">
      <alignment horizontal="center" vertical="center" shrinkToFit="1"/>
      <protection locked="0"/>
    </xf>
    <xf numFmtId="0" fontId="62" fillId="2" borderId="18" xfId="34" applyFont="1" applyFill="1" applyBorder="1" applyAlignment="1" applyProtection="1">
      <alignment horizontal="center" vertical="center" shrinkToFit="1"/>
      <protection locked="0"/>
    </xf>
    <xf numFmtId="0" fontId="62" fillId="2" borderId="14" xfId="34" applyFont="1" applyFill="1" applyBorder="1" applyAlignment="1" applyProtection="1">
      <alignment horizontal="center" vertical="center" shrinkToFit="1"/>
      <protection locked="0"/>
    </xf>
    <xf numFmtId="0" fontId="62" fillId="2" borderId="18" xfId="34" applyFont="1" applyFill="1" applyBorder="1" applyAlignment="1" applyProtection="1">
      <alignment horizontal="center" vertical="center" wrapText="1"/>
      <protection locked="0"/>
    </xf>
    <xf numFmtId="0" fontId="62" fillId="2" borderId="23" xfId="34" applyFont="1" applyFill="1" applyBorder="1" applyAlignment="1" applyProtection="1">
      <alignment horizontal="center" vertical="center" wrapText="1"/>
      <protection locked="0"/>
    </xf>
    <xf numFmtId="0" fontId="62" fillId="2" borderId="9" xfId="34" applyFont="1" applyFill="1" applyBorder="1" applyAlignment="1" applyProtection="1">
      <alignment horizontal="left" vertical="center" wrapText="1"/>
      <protection locked="0"/>
    </xf>
    <xf numFmtId="0" fontId="62" fillId="2" borderId="90" xfId="34" applyFont="1" applyFill="1" applyBorder="1" applyAlignment="1" applyProtection="1">
      <alignment horizontal="left" vertical="center" wrapText="1"/>
      <protection locked="0"/>
    </xf>
    <xf numFmtId="0" fontId="62" fillId="2" borderId="22" xfId="34" applyFont="1" applyFill="1" applyBorder="1" applyAlignment="1" applyProtection="1">
      <alignment horizontal="left" vertical="center" wrapText="1"/>
      <protection locked="0"/>
    </xf>
    <xf numFmtId="0" fontId="62" fillId="2" borderId="10" xfId="34" applyFont="1" applyFill="1" applyBorder="1" applyAlignment="1" applyProtection="1">
      <alignment horizontal="left" vertical="center" wrapText="1"/>
      <protection locked="0"/>
    </xf>
    <xf numFmtId="0" fontId="62" fillId="2" borderId="18" xfId="34" applyFont="1" applyFill="1" applyBorder="1" applyAlignment="1" applyProtection="1">
      <alignment horizontal="left" vertical="center" wrapText="1"/>
      <protection locked="0"/>
    </xf>
    <xf numFmtId="0" fontId="62" fillId="2" borderId="23" xfId="34" applyFont="1" applyFill="1" applyBorder="1" applyAlignment="1" applyProtection="1">
      <alignment horizontal="left" vertical="center" wrapText="1"/>
      <protection locked="0"/>
    </xf>
    <xf numFmtId="191" fontId="66" fillId="2" borderId="86" xfId="34" applyNumberFormat="1" applyFont="1" applyFill="1" applyBorder="1" applyAlignment="1">
      <alignment horizontal="center" vertical="center" wrapText="1"/>
    </xf>
    <xf numFmtId="191" fontId="66" fillId="2" borderId="85" xfId="34" applyNumberFormat="1" applyFont="1" applyFill="1" applyBorder="1" applyAlignment="1">
      <alignment horizontal="center" vertical="center" wrapText="1"/>
    </xf>
    <xf numFmtId="191" fontId="66" fillId="2" borderId="86" xfId="35" applyNumberFormat="1" applyFont="1" applyFill="1" applyBorder="1" applyAlignment="1" applyProtection="1">
      <alignment horizontal="center" vertical="center" wrapText="1"/>
    </xf>
    <xf numFmtId="191" fontId="66" fillId="2" borderId="85" xfId="35" applyNumberFormat="1" applyFont="1" applyFill="1" applyBorder="1" applyAlignment="1" applyProtection="1">
      <alignment horizontal="center" vertical="center" wrapText="1"/>
    </xf>
    <xf numFmtId="191" fontId="66" fillId="2" borderId="10" xfId="34" applyNumberFormat="1" applyFont="1" applyFill="1" applyBorder="1" applyAlignment="1">
      <alignment horizontal="center" vertical="center" wrapText="1"/>
    </xf>
    <xf numFmtId="191" fontId="66" fillId="2" borderId="23" xfId="34" applyNumberFormat="1" applyFont="1" applyFill="1" applyBorder="1" applyAlignment="1">
      <alignment horizontal="center" vertical="center" wrapText="1"/>
    </xf>
    <xf numFmtId="191" fontId="66" fillId="2" borderId="10" xfId="35" applyNumberFormat="1" applyFont="1" applyFill="1" applyBorder="1" applyAlignment="1" applyProtection="1">
      <alignment horizontal="center" vertical="center" wrapText="1"/>
    </xf>
    <xf numFmtId="191" fontId="66" fillId="2" borderId="23" xfId="35" applyNumberFormat="1" applyFont="1" applyFill="1" applyBorder="1" applyAlignment="1" applyProtection="1">
      <alignment horizontal="center" vertical="center" wrapText="1"/>
    </xf>
    <xf numFmtId="0" fontId="62" fillId="2" borderId="94" xfId="34" applyFont="1" applyFill="1" applyBorder="1" applyAlignment="1" applyProtection="1">
      <alignment horizontal="center" vertical="center" wrapText="1"/>
      <protection locked="0"/>
    </xf>
    <xf numFmtId="0" fontId="62" fillId="2" borderId="79" xfId="34" applyFont="1" applyFill="1" applyBorder="1" applyAlignment="1" applyProtection="1">
      <alignment horizontal="center" vertical="center" wrapText="1"/>
      <protection locked="0"/>
    </xf>
    <xf numFmtId="0" fontId="62" fillId="2" borderId="94" xfId="34" applyFont="1" applyFill="1" applyBorder="1" applyAlignment="1" applyProtection="1">
      <alignment horizontal="center" vertical="center" shrinkToFit="1"/>
      <protection locked="0"/>
    </xf>
    <xf numFmtId="0" fontId="62" fillId="2" borderId="90" xfId="34" applyFont="1" applyFill="1" applyBorder="1" applyAlignment="1" applyProtection="1">
      <alignment horizontal="center" vertical="center" shrinkToFit="1"/>
      <protection locked="0"/>
    </xf>
    <xf numFmtId="0" fontId="62" fillId="2" borderId="79" xfId="34" applyFont="1" applyFill="1" applyBorder="1" applyAlignment="1" applyProtection="1">
      <alignment horizontal="center" vertical="center" shrinkToFit="1"/>
      <protection locked="0"/>
    </xf>
    <xf numFmtId="0" fontId="62" fillId="2" borderId="90" xfId="34" applyFont="1" applyFill="1" applyBorder="1" applyAlignment="1" applyProtection="1">
      <alignment horizontal="center" vertical="center" wrapText="1"/>
      <protection locked="0"/>
    </xf>
    <xf numFmtId="0" fontId="62" fillId="2" borderId="22" xfId="34" applyFont="1" applyFill="1" applyBorder="1" applyAlignment="1" applyProtection="1">
      <alignment horizontal="center" vertical="center" wrapText="1"/>
      <protection locked="0"/>
    </xf>
    <xf numFmtId="0" fontId="62" fillId="0" borderId="96" xfId="34" applyFont="1" applyBorder="1" applyAlignment="1">
      <alignment horizontal="center" vertical="center"/>
    </xf>
    <xf numFmtId="0" fontId="62" fillId="0" borderId="101" xfId="34" applyFont="1" applyBorder="1" applyAlignment="1">
      <alignment horizontal="center" vertical="center"/>
    </xf>
    <xf numFmtId="0" fontId="62" fillId="0" borderId="98" xfId="34" applyFont="1" applyBorder="1" applyAlignment="1">
      <alignment horizontal="center" vertical="center"/>
    </xf>
    <xf numFmtId="0" fontId="62" fillId="0" borderId="104" xfId="34" applyFont="1" applyBorder="1" applyAlignment="1">
      <alignment horizontal="center" vertical="center" wrapText="1"/>
    </xf>
    <xf numFmtId="0" fontId="62" fillId="0" borderId="7" xfId="34" applyFont="1" applyBorder="1" applyAlignment="1">
      <alignment horizontal="center" vertical="center" wrapText="1"/>
    </xf>
    <xf numFmtId="0" fontId="62" fillId="0" borderId="19" xfId="34" applyFont="1" applyBorder="1" applyAlignment="1">
      <alignment horizontal="center" vertical="center" wrapText="1"/>
    </xf>
    <xf numFmtId="0" fontId="62" fillId="0" borderId="15" xfId="34" applyFont="1" applyBorder="1" applyAlignment="1">
      <alignment horizontal="center" vertical="center" wrapText="1"/>
    </xf>
    <xf numFmtId="0" fontId="62" fillId="0" borderId="0" xfId="34" applyFont="1" applyAlignment="1">
      <alignment horizontal="center" vertical="center" wrapText="1"/>
    </xf>
    <xf numFmtId="0" fontId="62" fillId="0" borderId="20" xfId="34" applyFont="1" applyBorder="1" applyAlignment="1">
      <alignment horizontal="center" vertical="center" wrapText="1"/>
    </xf>
    <xf numFmtId="0" fontId="62" fillId="0" borderId="97" xfId="34" applyFont="1" applyBorder="1" applyAlignment="1">
      <alignment horizontal="center" vertical="center" wrapText="1"/>
    </xf>
    <xf numFmtId="0" fontId="62" fillId="0" borderId="8" xfId="34" applyFont="1" applyBorder="1" applyAlignment="1">
      <alignment horizontal="center" vertical="center" wrapText="1"/>
    </xf>
    <xf numFmtId="0" fontId="62" fillId="0" borderId="21" xfId="34" applyFont="1" applyBorder="1" applyAlignment="1">
      <alignment horizontal="center" vertical="center" wrapText="1"/>
    </xf>
    <xf numFmtId="0" fontId="62" fillId="0" borderId="80" xfId="34" applyFont="1" applyBorder="1" applyAlignment="1">
      <alignment horizontal="center" vertical="center" wrapText="1"/>
    </xf>
    <xf numFmtId="0" fontId="62" fillId="0" borderId="12" xfId="34" applyFont="1" applyBorder="1" applyAlignment="1">
      <alignment horizontal="center" vertical="center" wrapText="1"/>
    </xf>
    <xf numFmtId="0" fontId="62" fillId="0" borderId="81" xfId="34" applyFont="1" applyBorder="1" applyAlignment="1">
      <alignment horizontal="center" vertical="center" wrapText="1"/>
    </xf>
    <xf numFmtId="0" fontId="62" fillId="0" borderId="86" xfId="34" applyFont="1" applyBorder="1" applyAlignment="1">
      <alignment horizontal="center" vertical="center"/>
    </xf>
    <xf numFmtId="0" fontId="62" fillId="0" borderId="17" xfId="34" applyFont="1" applyBorder="1" applyAlignment="1">
      <alignment horizontal="center" vertical="center"/>
    </xf>
    <xf numFmtId="0" fontId="62" fillId="0" borderId="85" xfId="34" applyFont="1" applyBorder="1" applyAlignment="1">
      <alignment horizontal="center" vertical="center"/>
    </xf>
    <xf numFmtId="0" fontId="56" fillId="2" borderId="9" xfId="34" applyFont="1" applyFill="1" applyBorder="1" applyAlignment="1" applyProtection="1">
      <alignment horizontal="center" vertical="center" wrapText="1"/>
      <protection locked="0"/>
    </xf>
    <xf numFmtId="0" fontId="56" fillId="2" borderId="79" xfId="34" applyFont="1" applyFill="1" applyBorder="1" applyAlignment="1" applyProtection="1">
      <alignment horizontal="center" vertical="center" wrapText="1"/>
      <protection locked="0"/>
    </xf>
    <xf numFmtId="191" fontId="66" fillId="2" borderId="9" xfId="34" applyNumberFormat="1" applyFont="1" applyFill="1" applyBorder="1" applyAlignment="1">
      <alignment horizontal="center" vertical="center" wrapText="1"/>
    </xf>
    <xf numFmtId="191" fontId="66" fillId="2" borderId="22" xfId="34" applyNumberFormat="1" applyFont="1" applyFill="1" applyBorder="1" applyAlignment="1">
      <alignment horizontal="center" vertical="center" wrapText="1"/>
    </xf>
    <xf numFmtId="191" fontId="66" fillId="2" borderId="9" xfId="35" applyNumberFormat="1" applyFont="1" applyFill="1" applyBorder="1" applyAlignment="1" applyProtection="1">
      <alignment horizontal="center" vertical="center" wrapText="1"/>
    </xf>
    <xf numFmtId="191" fontId="66" fillId="2" borderId="22" xfId="35" applyNumberFormat="1" applyFont="1" applyFill="1" applyBorder="1" applyAlignment="1" applyProtection="1">
      <alignment horizontal="center" vertical="center" wrapText="1"/>
    </xf>
    <xf numFmtId="0" fontId="66" fillId="18" borderId="0" xfId="34" applyFont="1" applyFill="1" applyAlignment="1" applyProtection="1">
      <alignment horizontal="center" vertical="center"/>
      <protection locked="0"/>
    </xf>
    <xf numFmtId="0" fontId="62" fillId="17" borderId="11" xfId="34" applyFont="1" applyFill="1" applyBorder="1" applyAlignment="1" applyProtection="1">
      <alignment horizontal="center" vertical="center"/>
      <protection locked="0"/>
    </xf>
    <xf numFmtId="0" fontId="56" fillId="0" borderId="103" xfId="34" applyFont="1" applyBorder="1" applyAlignment="1">
      <alignment horizontal="center" vertical="center" wrapText="1"/>
    </xf>
    <xf numFmtId="0" fontId="56" fillId="0" borderId="2" xfId="34" applyFont="1" applyBorder="1" applyAlignment="1">
      <alignment horizontal="center" vertical="center" wrapText="1"/>
    </xf>
    <xf numFmtId="0" fontId="56" fillId="0" borderId="100" xfId="34" applyFont="1" applyBorder="1" applyAlignment="1">
      <alignment horizontal="center" vertical="center" wrapText="1"/>
    </xf>
    <xf numFmtId="0" fontId="56" fillId="0" borderId="3" xfId="34" applyFont="1" applyBorder="1" applyAlignment="1">
      <alignment horizontal="center" vertical="center" wrapText="1"/>
    </xf>
    <xf numFmtId="0" fontId="56" fillId="0" borderId="99" xfId="34" applyFont="1" applyBorder="1" applyAlignment="1">
      <alignment horizontal="center" vertical="center" wrapText="1"/>
    </xf>
    <xf numFmtId="0" fontId="56" fillId="0" borderId="5" xfId="34" applyFont="1" applyBorder="1" applyAlignment="1">
      <alignment horizontal="center" vertical="center" wrapText="1"/>
    </xf>
    <xf numFmtId="0" fontId="56" fillId="0" borderId="82" xfId="34" applyFont="1" applyBorder="1" applyAlignment="1">
      <alignment horizontal="center" vertical="center" wrapText="1"/>
    </xf>
    <xf numFmtId="0" fontId="56" fillId="0" borderId="4" xfId="34" applyFont="1" applyBorder="1" applyAlignment="1">
      <alignment horizontal="center" vertical="center" wrapText="1"/>
    </xf>
    <xf numFmtId="0" fontId="66" fillId="2" borderId="0" xfId="34" applyFont="1" applyFill="1" applyAlignment="1" applyProtection="1">
      <alignment horizontal="center" vertical="center"/>
      <protection locked="0"/>
    </xf>
    <xf numFmtId="0" fontId="66" fillId="0" borderId="0" xfId="34" applyFont="1" applyAlignment="1">
      <alignment horizontal="center" vertical="center"/>
    </xf>
    <xf numFmtId="0" fontId="62" fillId="0" borderId="102" xfId="34" applyFont="1" applyBorder="1" applyAlignment="1">
      <alignment horizontal="center" vertical="center" wrapText="1"/>
    </xf>
    <xf numFmtId="0" fontId="62" fillId="0" borderId="96" xfId="34" applyFont="1" applyBorder="1" applyAlignment="1">
      <alignment horizontal="center" vertical="center" wrapText="1"/>
    </xf>
    <xf numFmtId="0" fontId="62" fillId="2" borderId="16" xfId="34" applyFont="1" applyFill="1" applyBorder="1" applyAlignment="1" applyProtection="1">
      <alignment horizontal="center" vertical="center"/>
      <protection locked="0"/>
    </xf>
    <xf numFmtId="0" fontId="62" fillId="2" borderId="13" xfId="34" applyFont="1" applyFill="1" applyBorder="1" applyAlignment="1" applyProtection="1">
      <alignment horizontal="center" vertical="center"/>
      <protection locked="0"/>
    </xf>
    <xf numFmtId="0" fontId="62" fillId="0" borderId="1" xfId="34" quotePrefix="1" applyFont="1" applyBorder="1" applyAlignment="1">
      <alignment horizontal="center" vertical="center"/>
    </xf>
    <xf numFmtId="0" fontId="62" fillId="0" borderId="7" xfId="34" applyFont="1" applyBorder="1" applyAlignment="1">
      <alignment horizontal="center" vertical="center"/>
    </xf>
    <xf numFmtId="0" fontId="70" fillId="2" borderId="11" xfId="34" applyFont="1" applyFill="1" applyBorder="1" applyAlignment="1">
      <alignment horizontal="center" vertical="center"/>
    </xf>
    <xf numFmtId="0" fontId="47" fillId="0" borderId="25" xfId="30" applyFont="1" applyBorder="1" applyAlignment="1">
      <alignment horizontal="center" vertical="center" wrapText="1"/>
    </xf>
    <xf numFmtId="0" fontId="47" fillId="0" borderId="53" xfId="30" applyFont="1" applyBorder="1" applyAlignment="1">
      <alignment horizontal="center" vertical="center" wrapText="1"/>
    </xf>
    <xf numFmtId="0" fontId="47" fillId="0" borderId="28" xfId="30" applyFont="1" applyBorder="1" applyAlignment="1">
      <alignment horizontal="center" vertical="center" wrapText="1"/>
    </xf>
    <xf numFmtId="0" fontId="47" fillId="0" borderId="15" xfId="30" applyFont="1" applyBorder="1" applyAlignment="1">
      <alignment horizontal="center" vertical="center" wrapText="1"/>
    </xf>
    <xf numFmtId="0" fontId="47" fillId="0" borderId="0" xfId="30" applyFont="1" applyAlignment="1">
      <alignment horizontal="center" vertical="center" wrapText="1"/>
    </xf>
    <xf numFmtId="0" fontId="47" fillId="0" borderId="12" xfId="30" applyFont="1" applyBorder="1" applyAlignment="1">
      <alignment horizontal="center" vertical="center" wrapText="1"/>
    </xf>
    <xf numFmtId="0" fontId="47" fillId="0" borderId="26" xfId="30" applyFont="1" applyBorder="1" applyAlignment="1">
      <alignment horizontal="center" vertical="center" wrapText="1"/>
    </xf>
    <xf numFmtId="0" fontId="47" fillId="0" borderId="27" xfId="30" applyFont="1" applyBorder="1" applyAlignment="1">
      <alignment horizontal="center" vertical="center" wrapText="1"/>
    </xf>
    <xf numFmtId="0" fontId="47" fillId="0" borderId="29" xfId="30" applyFont="1" applyBorder="1" applyAlignment="1">
      <alignment horizontal="center" vertical="center" wrapText="1"/>
    </xf>
    <xf numFmtId="0" fontId="51" fillId="0" borderId="16" xfId="30" applyFont="1" applyBorder="1" applyAlignment="1">
      <alignment vertical="center" wrapText="1"/>
    </xf>
    <xf numFmtId="0" fontId="51" fillId="0" borderId="17" xfId="30" applyFont="1" applyBorder="1" applyAlignment="1">
      <alignment vertical="center" wrapText="1"/>
    </xf>
    <xf numFmtId="0" fontId="51" fillId="0" borderId="13" xfId="30" applyFont="1" applyBorder="1" applyAlignment="1">
      <alignment vertical="center" wrapText="1"/>
    </xf>
    <xf numFmtId="0" fontId="47" fillId="0" borderId="11" xfId="30" applyFont="1" applyBorder="1" applyAlignment="1">
      <alignment vertical="center"/>
    </xf>
    <xf numFmtId="0" fontId="47" fillId="0" borderId="16" xfId="30" applyFont="1" applyBorder="1" applyAlignment="1">
      <alignment vertical="center"/>
    </xf>
    <xf numFmtId="0" fontId="51" fillId="0" borderId="16" xfId="30" applyFont="1" applyBorder="1" applyAlignment="1">
      <alignment horizontal="left" vertical="center" wrapText="1"/>
    </xf>
    <xf numFmtId="0" fontId="51" fillId="0" borderId="17" xfId="30" applyFont="1" applyBorder="1" applyAlignment="1">
      <alignment horizontal="left" vertical="center" wrapText="1"/>
    </xf>
    <xf numFmtId="0" fontId="47" fillId="0" borderId="17" xfId="30" applyFont="1" applyBorder="1" applyAlignment="1">
      <alignment vertical="center"/>
    </xf>
    <xf numFmtId="0" fontId="47" fillId="0" borderId="26" xfId="30" applyFont="1" applyBorder="1" applyAlignment="1">
      <alignment vertical="center"/>
    </xf>
    <xf numFmtId="0" fontId="47" fillId="0" borderId="27" xfId="30" applyFont="1" applyBorder="1" applyAlignment="1">
      <alignment vertical="center"/>
    </xf>
    <xf numFmtId="0" fontId="51" fillId="0" borderId="26" xfId="30" applyFont="1" applyBorder="1" applyAlignment="1">
      <alignment horizontal="left" vertical="center" wrapText="1"/>
    </xf>
    <xf numFmtId="0" fontId="51" fillId="0" borderId="27" xfId="30" applyFont="1" applyBorder="1" applyAlignment="1">
      <alignment horizontal="left" vertical="center" wrapText="1"/>
    </xf>
    <xf numFmtId="0" fontId="47" fillId="0" borderId="30" xfId="30" applyFont="1" applyBorder="1" applyAlignment="1">
      <alignment vertical="center"/>
    </xf>
    <xf numFmtId="0" fontId="47" fillId="0" borderId="16" xfId="30" applyFont="1" applyBorder="1" applyAlignment="1">
      <alignment horizontal="left" vertical="center"/>
    </xf>
    <xf numFmtId="0" fontId="47" fillId="0" borderId="17" xfId="30" applyFont="1" applyBorder="1" applyAlignment="1">
      <alignment horizontal="left" vertical="center"/>
    </xf>
    <xf numFmtId="0" fontId="47" fillId="0" borderId="25" xfId="30" applyFont="1" applyBorder="1" applyAlignment="1">
      <alignment horizontal="left" vertical="center"/>
    </xf>
    <xf numFmtId="0" fontId="47" fillId="0" borderId="53" xfId="30" applyFont="1" applyBorder="1" applyAlignment="1">
      <alignment horizontal="left" vertical="center"/>
    </xf>
    <xf numFmtId="0" fontId="47" fillId="0" borderId="28" xfId="30" applyFont="1" applyBorder="1" applyAlignment="1">
      <alignment horizontal="left" vertical="center"/>
    </xf>
    <xf numFmtId="0" fontId="47" fillId="0" borderId="26" xfId="30" applyFont="1" applyBorder="1" applyAlignment="1">
      <alignment horizontal="left" vertical="center"/>
    </xf>
    <xf numFmtId="0" fontId="47" fillId="0" borderId="27" xfId="30" applyFont="1" applyBorder="1" applyAlignment="1">
      <alignment horizontal="left" vertical="center"/>
    </xf>
    <xf numFmtId="0" fontId="47" fillId="0" borderId="29" xfId="30" applyFont="1" applyBorder="1" applyAlignment="1">
      <alignment horizontal="left" vertical="center"/>
    </xf>
    <xf numFmtId="0" fontId="52" fillId="0" borderId="53" xfId="30" applyFont="1" applyBorder="1" applyAlignment="1">
      <alignment horizontal="center" vertical="center" shrinkToFit="1"/>
    </xf>
    <xf numFmtId="0" fontId="52" fillId="0" borderId="28" xfId="30" applyFont="1" applyBorder="1" applyAlignment="1">
      <alignment horizontal="center" vertical="center" shrinkToFit="1"/>
    </xf>
    <xf numFmtId="0" fontId="51" fillId="0" borderId="13" xfId="30" applyFont="1" applyBorder="1" applyAlignment="1">
      <alignment horizontal="left" vertical="center" wrapText="1"/>
    </xf>
    <xf numFmtId="0" fontId="47" fillId="0" borderId="11" xfId="30" applyFont="1" applyBorder="1" applyAlignment="1">
      <alignment horizontal="left" vertical="center"/>
    </xf>
    <xf numFmtId="0" fontId="51" fillId="0" borderId="16" xfId="30" applyFont="1" applyBorder="1" applyAlignment="1">
      <alignment horizontal="left" vertical="center"/>
    </xf>
    <xf numFmtId="0" fontId="51" fillId="0" borderId="17" xfId="30" applyFont="1" applyBorder="1" applyAlignment="1">
      <alignment horizontal="left" vertical="center"/>
    </xf>
    <xf numFmtId="0" fontId="51" fillId="0" borderId="13" xfId="30" applyFont="1" applyBorder="1" applyAlignment="1">
      <alignment horizontal="left" vertical="center"/>
    </xf>
    <xf numFmtId="0" fontId="47" fillId="0" borderId="0" xfId="30" applyFont="1" applyAlignment="1">
      <alignment horizontal="center" vertical="center"/>
    </xf>
    <xf numFmtId="0" fontId="26" fillId="0" borderId="31" xfId="13" applyFont="1" applyBorder="1" applyAlignment="1">
      <alignment horizontal="center" vertical="center" wrapText="1"/>
    </xf>
    <xf numFmtId="0" fontId="26" fillId="0" borderId="32" xfId="13" applyFont="1" applyBorder="1" applyAlignment="1">
      <alignment horizontal="center" vertical="center"/>
    </xf>
    <xf numFmtId="0" fontId="26" fillId="0" borderId="33" xfId="13" applyFont="1" applyBorder="1" applyAlignment="1">
      <alignment horizontal="center" vertical="center"/>
    </xf>
    <xf numFmtId="0" fontId="25" fillId="8" borderId="0" xfId="13" applyFont="1" applyFill="1" applyAlignment="1">
      <alignment horizontal="left" vertical="center" wrapText="1"/>
    </xf>
    <xf numFmtId="0" fontId="23" fillId="0" borderId="47" xfId="13" applyFont="1" applyBorder="1" applyAlignment="1">
      <alignment horizontal="center" vertical="center"/>
    </xf>
    <xf numFmtId="0" fontId="23" fillId="0" borderId="50" xfId="13" applyFont="1" applyBorder="1" applyAlignment="1">
      <alignment horizontal="center" vertical="center"/>
    </xf>
    <xf numFmtId="0" fontId="23" fillId="0" borderId="51" xfId="13" applyFont="1" applyBorder="1" applyAlignment="1">
      <alignment horizontal="center" vertical="center"/>
    </xf>
    <xf numFmtId="0" fontId="23" fillId="0" borderId="42" xfId="13" applyFont="1" applyBorder="1" applyAlignment="1">
      <alignment horizontal="center" vertical="center"/>
    </xf>
    <xf numFmtId="0" fontId="23" fillId="0" borderId="30" xfId="13" applyFont="1" applyBorder="1" applyAlignment="1">
      <alignment horizontal="center" vertical="center"/>
    </xf>
    <xf numFmtId="0" fontId="23" fillId="0" borderId="0" xfId="13" applyFont="1" applyAlignment="1">
      <alignment horizontal="left" vertical="top" wrapText="1"/>
    </xf>
    <xf numFmtId="187" fontId="23" fillId="4" borderId="34" xfId="13" applyNumberFormat="1" applyFont="1" applyFill="1" applyBorder="1" applyAlignment="1">
      <alignment horizontal="center" vertical="center"/>
    </xf>
    <xf numFmtId="0" fontId="27" fillId="0" borderId="38" xfId="17" applyFont="1" applyBorder="1" applyAlignment="1">
      <alignment horizontal="center" vertical="center"/>
    </xf>
    <xf numFmtId="0" fontId="27" fillId="0" borderId="39" xfId="17" applyFont="1" applyBorder="1" applyAlignment="1">
      <alignment horizontal="center" vertical="center"/>
    </xf>
    <xf numFmtId="0" fontId="23" fillId="0" borderId="0" xfId="13" applyFont="1" applyAlignment="1">
      <alignment horizontal="left" wrapText="1"/>
    </xf>
    <xf numFmtId="0" fontId="23" fillId="0" borderId="8" xfId="13" applyFont="1" applyBorder="1" applyAlignment="1">
      <alignment horizontal="left" wrapText="1"/>
    </xf>
    <xf numFmtId="0" fontId="47" fillId="0" borderId="11" xfId="30" applyFont="1" applyBorder="1" applyAlignment="1">
      <alignment horizontal="left" vertical="center" wrapText="1"/>
    </xf>
    <xf numFmtId="0" fontId="49" fillId="16" borderId="25" xfId="30" applyFont="1" applyFill="1" applyBorder="1" applyAlignment="1">
      <alignment horizontal="center" vertical="center" wrapText="1"/>
    </xf>
    <xf numFmtId="0" fontId="49" fillId="16" borderId="53" xfId="30" applyFont="1" applyFill="1" applyBorder="1" applyAlignment="1">
      <alignment horizontal="center" vertical="center"/>
    </xf>
    <xf numFmtId="0" fontId="49" fillId="16" borderId="28" xfId="30" applyFont="1" applyFill="1" applyBorder="1" applyAlignment="1">
      <alignment horizontal="center" vertical="center"/>
    </xf>
    <xf numFmtId="0" fontId="49" fillId="16" borderId="15" xfId="30" applyFont="1" applyFill="1" applyBorder="1" applyAlignment="1">
      <alignment horizontal="center" vertical="center"/>
    </xf>
    <xf numFmtId="0" fontId="49" fillId="16" borderId="0" xfId="30" applyFont="1" applyFill="1" applyAlignment="1">
      <alignment horizontal="center" vertical="center"/>
    </xf>
    <xf numFmtId="0" fontId="49" fillId="16" borderId="12" xfId="30" applyFont="1" applyFill="1" applyBorder="1" applyAlignment="1">
      <alignment horizontal="center" vertical="center"/>
    </xf>
    <xf numFmtId="0" fontId="49" fillId="16" borderId="26" xfId="30" applyFont="1" applyFill="1" applyBorder="1" applyAlignment="1">
      <alignment horizontal="center" vertical="center"/>
    </xf>
    <xf numFmtId="0" fontId="49" fillId="16" borderId="27" xfId="30" applyFont="1" applyFill="1" applyBorder="1" applyAlignment="1">
      <alignment horizontal="center" vertical="center"/>
    </xf>
    <xf numFmtId="0" fontId="49" fillId="16" borderId="29" xfId="30" applyFont="1" applyFill="1" applyBorder="1" applyAlignment="1">
      <alignment horizontal="center" vertical="center"/>
    </xf>
    <xf numFmtId="0" fontId="47" fillId="16" borderId="11" xfId="30" applyFont="1" applyFill="1" applyBorder="1" applyAlignment="1">
      <alignment horizontal="left" vertical="center" wrapText="1"/>
    </xf>
    <xf numFmtId="0" fontId="49" fillId="0" borderId="11" xfId="30" applyFont="1" applyBorder="1" applyAlignment="1">
      <alignment horizontal="center" vertical="center" wrapText="1"/>
    </xf>
    <xf numFmtId="0" fontId="49" fillId="0" borderId="11" xfId="30" applyFont="1" applyBorder="1" applyAlignment="1">
      <alignment horizontal="center" vertical="center"/>
    </xf>
    <xf numFmtId="0" fontId="54" fillId="16" borderId="11" xfId="30" applyFont="1" applyFill="1" applyBorder="1" applyAlignment="1">
      <alignment horizontal="center" vertical="center" wrapText="1"/>
    </xf>
    <xf numFmtId="0" fontId="54" fillId="16" borderId="11" xfId="30" applyFont="1" applyFill="1" applyBorder="1" applyAlignment="1">
      <alignment horizontal="center" vertical="center"/>
    </xf>
    <xf numFmtId="0" fontId="57" fillId="0" borderId="0" xfId="30" applyFont="1" applyAlignment="1">
      <alignment horizontal="center" vertical="center" wrapText="1"/>
    </xf>
    <xf numFmtId="0" fontId="47" fillId="0" borderId="11" xfId="30" applyFont="1" applyBorder="1" applyAlignment="1">
      <alignment horizontal="center" vertical="center"/>
    </xf>
    <xf numFmtId="0" fontId="47" fillId="0" borderId="13" xfId="30" applyFont="1" applyBorder="1" applyAlignment="1">
      <alignment horizontal="left" vertical="center"/>
    </xf>
    <xf numFmtId="0" fontId="47" fillId="0" borderId="25" xfId="30" applyFont="1" applyBorder="1" applyAlignment="1">
      <alignment horizontal="center" vertical="center"/>
    </xf>
    <xf numFmtId="0" fontId="47" fillId="0" borderId="53" xfId="30" applyFont="1" applyBorder="1" applyAlignment="1">
      <alignment horizontal="center" vertical="center"/>
    </xf>
    <xf numFmtId="0" fontId="47" fillId="0" borderId="28" xfId="30" applyFont="1" applyBorder="1" applyAlignment="1">
      <alignment horizontal="center" vertical="center"/>
    </xf>
    <xf numFmtId="0" fontId="47" fillId="0" borderId="15" xfId="30" applyFont="1" applyBorder="1" applyAlignment="1">
      <alignment horizontal="center" vertical="center"/>
    </xf>
    <xf numFmtId="0" fontId="47" fillId="0" borderId="12" xfId="30" applyFont="1" applyBorder="1" applyAlignment="1">
      <alignment horizontal="center" vertical="center"/>
    </xf>
    <xf numFmtId="0" fontId="47" fillId="0" borderId="26" xfId="30" applyFont="1" applyBorder="1" applyAlignment="1">
      <alignment horizontal="center" vertical="center"/>
    </xf>
    <xf numFmtId="0" fontId="47" fillId="0" borderId="27" xfId="30" applyFont="1" applyBorder="1" applyAlignment="1">
      <alignment horizontal="center" vertical="center"/>
    </xf>
    <xf numFmtId="0" fontId="47" fillId="0" borderId="29" xfId="30" applyFont="1" applyBorder="1" applyAlignment="1">
      <alignment horizontal="center" vertical="center"/>
    </xf>
    <xf numFmtId="0" fontId="58" fillId="0" borderId="0" xfId="31" applyAlignment="1">
      <alignment horizontal="left" vertical="center"/>
    </xf>
    <xf numFmtId="0" fontId="58" fillId="10" borderId="16" xfId="31" applyFill="1" applyBorder="1" applyAlignment="1">
      <alignment horizontal="center" vertical="center"/>
    </xf>
    <xf numFmtId="0" fontId="58" fillId="10" borderId="17" xfId="31" applyFill="1" applyBorder="1" applyAlignment="1">
      <alignment horizontal="center" vertical="center"/>
    </xf>
    <xf numFmtId="0" fontId="58" fillId="0" borderId="11" xfId="31" applyBorder="1" applyAlignment="1">
      <alignment horizontal="center" vertical="center"/>
    </xf>
    <xf numFmtId="0" fontId="58" fillId="0" borderId="16" xfId="31" applyBorder="1" applyAlignment="1">
      <alignment horizontal="center" vertical="center"/>
    </xf>
    <xf numFmtId="0" fontId="58" fillId="0" borderId="17" xfId="31" applyBorder="1" applyAlignment="1">
      <alignment horizontal="center" vertical="center"/>
    </xf>
    <xf numFmtId="0" fontId="58" fillId="0" borderId="11" xfId="31" applyBorder="1" applyAlignment="1">
      <alignment horizontal="center" vertical="center" wrapText="1"/>
    </xf>
    <xf numFmtId="181" fontId="58" fillId="0" borderId="16" xfId="31" applyNumberFormat="1" applyBorder="1" applyAlignment="1">
      <alignment horizontal="center" vertical="center"/>
    </xf>
    <xf numFmtId="181" fontId="58" fillId="0" borderId="17" xfId="31" applyNumberFormat="1" applyBorder="1" applyAlignment="1">
      <alignment horizontal="center" vertical="center"/>
    </xf>
    <xf numFmtId="0" fontId="58" fillId="0" borderId="16" xfId="31" applyBorder="1" applyAlignment="1">
      <alignment horizontal="center" vertical="center" wrapText="1"/>
    </xf>
    <xf numFmtId="0" fontId="58" fillId="0" borderId="17" xfId="31" applyBorder="1" applyAlignment="1">
      <alignment horizontal="center" vertical="center" wrapText="1"/>
    </xf>
    <xf numFmtId="0" fontId="58" fillId="0" borderId="13" xfId="31" applyBorder="1" applyAlignment="1">
      <alignment horizontal="center" vertical="center" wrapText="1"/>
    </xf>
    <xf numFmtId="182" fontId="46" fillId="11" borderId="16" xfId="32" applyNumberFormat="1" applyFont="1" applyFill="1" applyBorder="1" applyAlignment="1">
      <alignment horizontal="center" vertical="center"/>
    </xf>
    <xf numFmtId="182" fontId="46" fillId="11" borderId="17" xfId="32" applyNumberFormat="1" applyFont="1" applyFill="1" applyBorder="1" applyAlignment="1">
      <alignment horizontal="center" vertical="center"/>
    </xf>
    <xf numFmtId="182" fontId="46" fillId="11" borderId="13" xfId="32" applyNumberFormat="1" applyFont="1" applyFill="1" applyBorder="1" applyAlignment="1">
      <alignment horizontal="center" vertical="center"/>
    </xf>
    <xf numFmtId="0" fontId="58" fillId="0" borderId="13" xfId="31" applyBorder="1" applyAlignment="1">
      <alignment horizontal="center" vertical="center"/>
    </xf>
    <xf numFmtId="0" fontId="58" fillId="10" borderId="11" xfId="31" applyFill="1" applyBorder="1" applyAlignment="1">
      <alignment horizontal="center" vertical="center"/>
    </xf>
    <xf numFmtId="0" fontId="59" fillId="0" borderId="0" xfId="31" applyFont="1" applyAlignment="1">
      <alignment horizontal="center" vertical="center"/>
    </xf>
    <xf numFmtId="0" fontId="58" fillId="10" borderId="54" xfId="31" applyFill="1" applyBorder="1" applyAlignment="1">
      <alignment horizontal="center" vertical="center" shrinkToFit="1"/>
    </xf>
    <xf numFmtId="0" fontId="58" fillId="10" borderId="55" xfId="31" applyFill="1" applyBorder="1" applyAlignment="1">
      <alignment horizontal="center" vertical="center" shrinkToFit="1"/>
    </xf>
    <xf numFmtId="0" fontId="47" fillId="0" borderId="16" xfId="30" applyFont="1" applyBorder="1" applyAlignment="1">
      <alignment horizontal="left" vertical="center" wrapText="1"/>
    </xf>
    <xf numFmtId="0" fontId="47" fillId="0" borderId="17" xfId="30" applyFont="1" applyBorder="1" applyAlignment="1">
      <alignment horizontal="left" vertical="center" wrapText="1"/>
    </xf>
    <xf numFmtId="0" fontId="47" fillId="0" borderId="13" xfId="30" applyFont="1" applyBorder="1" applyAlignment="1">
      <alignment horizontal="left" vertical="center" wrapText="1"/>
    </xf>
    <xf numFmtId="0" fontId="47" fillId="0" borderId="53" xfId="30" applyFont="1" applyBorder="1" applyAlignment="1">
      <alignment horizontal="left" vertical="center" wrapText="1"/>
    </xf>
    <xf numFmtId="0" fontId="47" fillId="0" borderId="28" xfId="30" applyFont="1" applyBorder="1" applyAlignment="1">
      <alignment horizontal="left" vertical="center" wrapText="1"/>
    </xf>
    <xf numFmtId="0" fontId="47" fillId="0" borderId="16" xfId="30" applyFont="1" applyBorder="1" applyAlignment="1">
      <alignment horizontal="center" vertical="center"/>
    </xf>
    <xf numFmtId="0" fontId="47" fillId="0" borderId="17" xfId="30" applyFont="1" applyBorder="1" applyAlignment="1">
      <alignment horizontal="center" vertical="center"/>
    </xf>
    <xf numFmtId="1" fontId="47" fillId="0" borderId="16" xfId="30" applyNumberFormat="1" applyFont="1" applyBorder="1" applyAlignment="1">
      <alignment horizontal="center" vertical="center"/>
    </xf>
    <xf numFmtId="1" fontId="47" fillId="0" borderId="17" xfId="30" applyNumberFormat="1" applyFont="1" applyBorder="1" applyAlignment="1">
      <alignment horizontal="center" vertical="center"/>
    </xf>
    <xf numFmtId="0" fontId="47" fillId="16" borderId="17" xfId="30" applyFont="1" applyFill="1" applyBorder="1" applyAlignment="1">
      <alignment horizontal="left" vertical="center" wrapText="1"/>
    </xf>
    <xf numFmtId="0" fontId="47" fillId="16" borderId="13" xfId="30" applyFont="1" applyFill="1" applyBorder="1" applyAlignment="1">
      <alignment horizontal="left" vertical="center" wrapText="1"/>
    </xf>
    <xf numFmtId="0" fontId="47" fillId="16" borderId="53" xfId="30" applyFont="1" applyFill="1" applyBorder="1" applyAlignment="1">
      <alignment horizontal="left" vertical="center" wrapText="1"/>
    </xf>
    <xf numFmtId="0" fontId="47" fillId="16" borderId="28" xfId="30" applyFont="1" applyFill="1" applyBorder="1" applyAlignment="1">
      <alignment horizontal="left" vertical="center" wrapText="1"/>
    </xf>
    <xf numFmtId="0" fontId="47" fillId="16" borderId="16" xfId="30" applyFont="1" applyFill="1" applyBorder="1" applyAlignment="1">
      <alignment horizontal="center" vertical="center"/>
    </xf>
    <xf numFmtId="0" fontId="47" fillId="16" borderId="17" xfId="30" applyFont="1" applyFill="1" applyBorder="1" applyAlignment="1">
      <alignment horizontal="center" vertical="center"/>
    </xf>
    <xf numFmtId="1" fontId="47" fillId="16" borderId="16" xfId="30" applyNumberFormat="1" applyFont="1" applyFill="1" applyBorder="1" applyAlignment="1">
      <alignment horizontal="center" vertical="center"/>
    </xf>
    <xf numFmtId="1" fontId="47" fillId="16" borderId="17" xfId="30" applyNumberFormat="1" applyFont="1" applyFill="1" applyBorder="1" applyAlignment="1">
      <alignment horizontal="center" vertical="center"/>
    </xf>
    <xf numFmtId="0" fontId="47" fillId="16" borderId="16" xfId="30" applyFont="1" applyFill="1" applyBorder="1" applyAlignment="1">
      <alignment horizontal="left" vertical="center" wrapText="1"/>
    </xf>
    <xf numFmtId="0" fontId="60" fillId="0" borderId="0" xfId="31" applyFont="1" applyAlignment="1">
      <alignment horizontal="left" vertical="center"/>
    </xf>
    <xf numFmtId="0" fontId="54" fillId="0" borderId="11" xfId="30" applyFont="1" applyBorder="1" applyAlignment="1">
      <alignment horizontal="center" vertical="center" wrapText="1"/>
    </xf>
    <xf numFmtId="0" fontId="54" fillId="0" borderId="11" xfId="30" applyFont="1" applyBorder="1" applyAlignment="1">
      <alignment horizontal="center" vertical="center"/>
    </xf>
    <xf numFmtId="0" fontId="33" fillId="0" borderId="0" xfId="28" applyFont="1" applyAlignment="1">
      <alignment horizontal="left" vertical="center" wrapText="1" indent="1"/>
    </xf>
    <xf numFmtId="0" fontId="33" fillId="0" borderId="0" xfId="28" applyFont="1" applyAlignment="1">
      <alignment horizontal="left" vertical="center" indent="1"/>
    </xf>
    <xf numFmtId="0" fontId="31" fillId="0" borderId="16" xfId="28" applyFont="1" applyBorder="1" applyAlignment="1">
      <alignment horizontal="left" vertical="center" indent="1"/>
    </xf>
    <xf numFmtId="0" fontId="31" fillId="0" borderId="17" xfId="28" applyFont="1" applyBorder="1" applyAlignment="1">
      <alignment horizontal="left" vertical="center" indent="1"/>
    </xf>
    <xf numFmtId="0" fontId="31" fillId="0" borderId="13" xfId="28" applyFont="1" applyBorder="1" applyAlignment="1">
      <alignment horizontal="left" vertical="center" indent="1"/>
    </xf>
    <xf numFmtId="189" fontId="31" fillId="14" borderId="11" xfId="28" applyNumberFormat="1" applyFont="1" applyFill="1" applyBorder="1" applyAlignment="1">
      <alignment horizontal="center" vertical="center"/>
    </xf>
    <xf numFmtId="0" fontId="31" fillId="13" borderId="11" xfId="28" applyFont="1" applyFill="1" applyBorder="1" applyAlignment="1">
      <alignment horizontal="center" vertical="center"/>
    </xf>
    <xf numFmtId="0" fontId="31" fillId="14" borderId="11" xfId="28" applyFont="1" applyFill="1" applyBorder="1" applyAlignment="1">
      <alignment horizontal="center" vertical="center"/>
    </xf>
    <xf numFmtId="0" fontId="31" fillId="0" borderId="25" xfId="28" applyFont="1" applyBorder="1" applyAlignment="1">
      <alignment horizontal="left" vertical="center" wrapText="1"/>
    </xf>
    <xf numFmtId="0" fontId="31" fillId="0" borderId="53" xfId="28" applyFont="1" applyBorder="1" applyAlignment="1">
      <alignment horizontal="left" vertical="center"/>
    </xf>
    <xf numFmtId="0" fontId="31" fillId="0" borderId="28" xfId="28" applyFont="1" applyBorder="1" applyAlignment="1">
      <alignment horizontal="left" vertical="center"/>
    </xf>
    <xf numFmtId="0" fontId="31" fillId="0" borderId="15" xfId="28" applyFont="1" applyBorder="1" applyAlignment="1">
      <alignment horizontal="left" vertical="center" wrapText="1"/>
    </xf>
    <xf numFmtId="0" fontId="31" fillId="0" borderId="0" xfId="28" applyFont="1" applyAlignment="1">
      <alignment horizontal="left" vertical="center"/>
    </xf>
    <xf numFmtId="0" fontId="31" fillId="0" borderId="12" xfId="28" applyFont="1" applyBorder="1" applyAlignment="1">
      <alignment horizontal="left" vertical="center"/>
    </xf>
    <xf numFmtId="0" fontId="31" fillId="0" borderId="15" xfId="28" applyFont="1" applyBorder="1" applyAlignment="1">
      <alignment horizontal="left" vertical="center"/>
    </xf>
    <xf numFmtId="0" fontId="31" fillId="0" borderId="26" xfId="28" applyFont="1" applyBorder="1" applyAlignment="1">
      <alignment horizontal="left" vertical="center"/>
    </xf>
    <xf numFmtId="0" fontId="31" fillId="0" borderId="27" xfId="28" applyFont="1" applyBorder="1" applyAlignment="1">
      <alignment horizontal="left" vertical="center"/>
    </xf>
    <xf numFmtId="0" fontId="31" fillId="0" borderId="29" xfId="28" applyFont="1" applyBorder="1" applyAlignment="1">
      <alignment horizontal="left" vertical="center"/>
    </xf>
    <xf numFmtId="0" fontId="33" fillId="0" borderId="0" xfId="28" applyFont="1" applyAlignment="1">
      <alignment horizontal="left" vertical="center" wrapText="1"/>
    </xf>
    <xf numFmtId="0" fontId="31" fillId="0" borderId="11" xfId="28" applyFont="1" applyBorder="1" applyAlignment="1">
      <alignment horizontal="center" vertical="center"/>
    </xf>
    <xf numFmtId="0" fontId="34" fillId="0" borderId="11" xfId="28" applyFont="1" applyBorder="1" applyAlignment="1">
      <alignment horizontal="center" vertical="center" wrapText="1"/>
    </xf>
    <xf numFmtId="0" fontId="31" fillId="0" borderId="15" xfId="28" applyFont="1" applyBorder="1" applyAlignment="1">
      <alignment horizontal="center" vertical="center"/>
    </xf>
    <xf numFmtId="0" fontId="31" fillId="0" borderId="12" xfId="28" applyFont="1" applyBorder="1" applyAlignment="1">
      <alignment horizontal="center" vertical="center"/>
    </xf>
    <xf numFmtId="0" fontId="31" fillId="0" borderId="11" xfId="28" applyFont="1" applyBorder="1" applyAlignment="1">
      <alignment horizontal="center" vertical="center" wrapText="1"/>
    </xf>
    <xf numFmtId="0" fontId="35" fillId="0" borderId="15" xfId="28" applyFont="1" applyBorder="1" applyAlignment="1">
      <alignment horizontal="center" vertical="center" wrapText="1"/>
    </xf>
    <xf numFmtId="0" fontId="16" fillId="0" borderId="0" xfId="28" applyFont="1" applyAlignment="1">
      <alignment horizontal="left" vertical="center" wrapText="1" indent="1"/>
    </xf>
    <xf numFmtId="0" fontId="16" fillId="0" borderId="0" xfId="28" applyFont="1" applyAlignment="1">
      <alignment horizontal="left" vertical="center" indent="1"/>
    </xf>
    <xf numFmtId="0" fontId="31" fillId="0" borderId="42" xfId="28" applyFont="1" applyBorder="1" applyAlignment="1">
      <alignment horizontal="center" vertical="center"/>
    </xf>
    <xf numFmtId="0" fontId="31" fillId="0" borderId="30" xfId="28" applyFont="1" applyBorder="1" applyAlignment="1">
      <alignment horizontal="center" vertical="center"/>
    </xf>
    <xf numFmtId="0" fontId="35" fillId="0" borderId="12" xfId="28" applyFont="1" applyBorder="1" applyAlignment="1">
      <alignment horizontal="center" vertical="center" wrapText="1"/>
    </xf>
    <xf numFmtId="0" fontId="31" fillId="13" borderId="25" xfId="28" applyFont="1" applyFill="1" applyBorder="1" applyAlignment="1">
      <alignment horizontal="center" vertical="center"/>
    </xf>
    <xf numFmtId="0" fontId="31" fillId="13" borderId="53" xfId="28" applyFont="1" applyFill="1" applyBorder="1" applyAlignment="1">
      <alignment horizontal="center" vertical="center"/>
    </xf>
    <xf numFmtId="0" fontId="15" fillId="0" borderId="16" xfId="28" applyFont="1" applyBorder="1" applyAlignment="1">
      <alignment horizontal="center" vertical="center"/>
    </xf>
    <xf numFmtId="0" fontId="15" fillId="0" borderId="17" xfId="28" applyFont="1" applyBorder="1" applyAlignment="1">
      <alignment horizontal="center" vertical="center"/>
    </xf>
    <xf numFmtId="0" fontId="15" fillId="0" borderId="13" xfId="28" applyFont="1" applyBorder="1" applyAlignment="1">
      <alignment horizontal="center" vertical="center"/>
    </xf>
    <xf numFmtId="0" fontId="31" fillId="14" borderId="25" xfId="28" applyFont="1" applyFill="1" applyBorder="1" applyAlignment="1">
      <alignment horizontal="center" vertical="center"/>
    </xf>
    <xf numFmtId="0" fontId="31" fillId="14" borderId="53" xfId="28" applyFont="1" applyFill="1" applyBorder="1" applyAlignment="1">
      <alignment horizontal="center" vertical="center"/>
    </xf>
    <xf numFmtId="0" fontId="31" fillId="0" borderId="57" xfId="28" applyFont="1" applyBorder="1" applyAlignment="1">
      <alignment horizontal="center" vertical="center"/>
    </xf>
    <xf numFmtId="0" fontId="31" fillId="0" borderId="59" xfId="28" applyFont="1" applyBorder="1" applyAlignment="1">
      <alignment horizontal="center" vertical="center"/>
    </xf>
    <xf numFmtId="0" fontId="31" fillId="0" borderId="60" xfId="28" applyFont="1" applyBorder="1" applyAlignment="1">
      <alignment horizontal="center" vertical="center"/>
    </xf>
    <xf numFmtId="0" fontId="31" fillId="0" borderId="58" xfId="28" applyFont="1" applyBorder="1" applyAlignment="1">
      <alignment horizontal="center" vertical="center"/>
    </xf>
    <xf numFmtId="0" fontId="12" fillId="13" borderId="25" xfId="28" applyFont="1" applyFill="1" applyBorder="1" applyAlignment="1">
      <alignment horizontal="left" vertical="top"/>
    </xf>
    <xf numFmtId="0" fontId="12" fillId="13" borderId="53" xfId="28" applyFont="1" applyFill="1" applyBorder="1" applyAlignment="1">
      <alignment horizontal="left" vertical="top"/>
    </xf>
    <xf numFmtId="0" fontId="12" fillId="13" borderId="28" xfId="28" applyFont="1" applyFill="1" applyBorder="1" applyAlignment="1">
      <alignment horizontal="left" vertical="top"/>
    </xf>
    <xf numFmtId="0" fontId="33" fillId="13" borderId="26" xfId="28" applyFont="1" applyFill="1" applyBorder="1" applyAlignment="1">
      <alignment horizontal="left" vertical="top"/>
    </xf>
    <xf numFmtId="0" fontId="33" fillId="13" borderId="27" xfId="28" applyFont="1" applyFill="1" applyBorder="1" applyAlignment="1">
      <alignment horizontal="left" vertical="top"/>
    </xf>
    <xf numFmtId="0" fontId="33" fillId="13" borderId="29" xfId="28" applyFont="1" applyFill="1" applyBorder="1" applyAlignment="1">
      <alignment horizontal="left" vertical="top"/>
    </xf>
    <xf numFmtId="0" fontId="33" fillId="0" borderId="53" xfId="28" applyFont="1" applyBorder="1" applyAlignment="1">
      <alignment horizontal="left" vertical="center" wrapText="1" indent="1"/>
    </xf>
    <xf numFmtId="10" fontId="31" fillId="14" borderId="25" xfId="4" applyNumberFormat="1" applyFont="1" applyFill="1" applyBorder="1" applyAlignment="1">
      <alignment horizontal="center" vertical="center"/>
    </xf>
    <xf numFmtId="10" fontId="31" fillId="14" borderId="53" xfId="4" applyNumberFormat="1" applyFont="1" applyFill="1" applyBorder="1" applyAlignment="1">
      <alignment horizontal="center" vertical="center"/>
    </xf>
    <xf numFmtId="0" fontId="31" fillId="15" borderId="11" xfId="28" applyFont="1" applyFill="1" applyBorder="1" applyAlignment="1">
      <alignment horizontal="center" vertical="center"/>
    </xf>
    <xf numFmtId="0" fontId="31" fillId="12" borderId="11" xfId="28" applyFont="1" applyFill="1" applyBorder="1" applyAlignment="1">
      <alignment horizontal="left" vertical="center" indent="1" shrinkToFit="1"/>
    </xf>
    <xf numFmtId="38" fontId="31" fillId="13" borderId="16" xfId="8" applyFont="1" applyFill="1" applyBorder="1" applyAlignment="1">
      <alignment horizontal="center" vertical="center"/>
    </xf>
    <xf numFmtId="38" fontId="31" fillId="13" borderId="17" xfId="8" applyFont="1" applyFill="1" applyBorder="1" applyAlignment="1">
      <alignment horizontal="center" vertical="center"/>
    </xf>
    <xf numFmtId="0" fontId="31" fillId="0" borderId="26" xfId="28" applyFont="1" applyBorder="1" applyAlignment="1">
      <alignment horizontal="left" vertical="center" indent="1"/>
    </xf>
    <xf numFmtId="0" fontId="31" fillId="0" borderId="27" xfId="28" applyFont="1" applyBorder="1" applyAlignment="1">
      <alignment horizontal="left" vertical="center" indent="1"/>
    </xf>
    <xf numFmtId="0" fontId="31" fillId="14" borderId="26" xfId="28" applyFont="1" applyFill="1" applyBorder="1" applyAlignment="1">
      <alignment horizontal="center" vertical="center"/>
    </xf>
    <xf numFmtId="0" fontId="31" fillId="14" borderId="27" xfId="28" applyFont="1" applyFill="1" applyBorder="1" applyAlignment="1">
      <alignment horizontal="center" vertical="center"/>
    </xf>
    <xf numFmtId="0" fontId="31" fillId="14" borderId="29" xfId="28" applyFont="1" applyFill="1" applyBorder="1" applyAlignment="1">
      <alignment horizontal="center" vertical="center"/>
    </xf>
    <xf numFmtId="0" fontId="31" fillId="14" borderId="16" xfId="28" applyFont="1" applyFill="1" applyBorder="1" applyAlignment="1">
      <alignment horizontal="center" vertical="center"/>
    </xf>
    <xf numFmtId="0" fontId="31" fillId="14" borderId="17" xfId="28" applyFont="1" applyFill="1" applyBorder="1" applyAlignment="1">
      <alignment horizontal="center" vertical="center"/>
    </xf>
    <xf numFmtId="0" fontId="31" fillId="14" borderId="13" xfId="28" applyFont="1" applyFill="1" applyBorder="1" applyAlignment="1">
      <alignment horizontal="center" vertical="center"/>
    </xf>
    <xf numFmtId="0" fontId="31" fillId="12" borderId="16" xfId="28" applyFont="1" applyFill="1" applyBorder="1" applyAlignment="1">
      <alignment horizontal="center" vertical="center"/>
    </xf>
    <xf numFmtId="0" fontId="31" fillId="12" borderId="17" xfId="28" applyFont="1" applyFill="1" applyBorder="1" applyAlignment="1">
      <alignment horizontal="center" vertical="center"/>
    </xf>
    <xf numFmtId="0" fontId="31" fillId="12" borderId="13" xfId="28" applyFont="1" applyFill="1" applyBorder="1" applyAlignment="1">
      <alignment horizontal="center" vertical="center"/>
    </xf>
    <xf numFmtId="0" fontId="31" fillId="0" borderId="16" xfId="28" applyFont="1" applyBorder="1" applyAlignment="1">
      <alignment horizontal="center" vertical="center"/>
    </xf>
    <xf numFmtId="0" fontId="31" fillId="0" borderId="17" xfId="28" applyFont="1" applyBorder="1" applyAlignment="1">
      <alignment horizontal="center" vertical="center"/>
    </xf>
    <xf numFmtId="0" fontId="31" fillId="0" borderId="13" xfId="28" applyFont="1" applyBorder="1" applyAlignment="1">
      <alignment horizontal="center" vertical="center"/>
    </xf>
    <xf numFmtId="0" fontId="31" fillId="13" borderId="17" xfId="28" applyFont="1" applyFill="1" applyBorder="1" applyAlignment="1">
      <alignment horizontal="center" vertical="center"/>
    </xf>
    <xf numFmtId="38" fontId="31" fillId="13" borderId="25" xfId="8" applyFont="1" applyFill="1" applyBorder="1" applyAlignment="1">
      <alignment horizontal="center" vertical="center"/>
    </xf>
    <xf numFmtId="38" fontId="31" fillId="13" borderId="53" xfId="8" applyFont="1" applyFill="1" applyBorder="1" applyAlignment="1">
      <alignment horizontal="center" vertical="center"/>
    </xf>
    <xf numFmtId="0" fontId="32" fillId="0" borderId="0" xfId="28" applyFont="1" applyAlignment="1">
      <alignment horizontal="center" vertical="center"/>
    </xf>
    <xf numFmtId="0" fontId="31" fillId="13" borderId="11" xfId="28" applyFont="1" applyFill="1" applyBorder="1" applyAlignment="1">
      <alignment horizontal="left" vertical="center" indent="1"/>
    </xf>
    <xf numFmtId="0" fontId="31" fillId="13" borderId="42" xfId="28" applyFont="1" applyFill="1" applyBorder="1" applyAlignment="1">
      <alignment horizontal="left" vertical="center" indent="1"/>
    </xf>
    <xf numFmtId="0" fontId="31" fillId="13" borderId="16" xfId="28" applyFont="1" applyFill="1" applyBorder="1" applyAlignment="1">
      <alignment horizontal="center" vertical="center"/>
    </xf>
    <xf numFmtId="0" fontId="31" fillId="13" borderId="13" xfId="28" applyFont="1" applyFill="1" applyBorder="1" applyAlignment="1">
      <alignment horizontal="center" vertical="center"/>
    </xf>
    <xf numFmtId="0" fontId="23" fillId="0" borderId="0" xfId="12" applyFont="1" applyAlignment="1">
      <alignment horizontal="left" vertical="top" wrapText="1"/>
    </xf>
    <xf numFmtId="0" fontId="23" fillId="2" borderId="42" xfId="12" applyFont="1" applyFill="1" applyBorder="1" applyAlignment="1">
      <alignment horizontal="center" vertical="center" shrinkToFit="1"/>
    </xf>
    <xf numFmtId="0" fontId="35" fillId="2" borderId="30" xfId="22" applyFont="1" applyFill="1" applyBorder="1" applyAlignment="1">
      <alignment vertical="center" shrinkToFit="1"/>
    </xf>
    <xf numFmtId="0" fontId="23" fillId="2" borderId="42" xfId="12" applyFont="1" applyFill="1" applyBorder="1" applyAlignment="1">
      <alignment horizontal="center" vertical="center" wrapText="1"/>
    </xf>
    <xf numFmtId="0" fontId="23" fillId="2" borderId="30" xfId="12" applyFont="1" applyFill="1" applyBorder="1" applyAlignment="1">
      <alignment horizontal="center" vertical="center" wrapText="1"/>
    </xf>
    <xf numFmtId="0" fontId="23" fillId="0" borderId="42" xfId="12" applyFont="1" applyBorder="1" applyAlignment="1">
      <alignment horizontal="center" vertical="center" wrapText="1" readingOrder="1"/>
    </xf>
    <xf numFmtId="0" fontId="23" fillId="0" borderId="56" xfId="12" applyFont="1" applyBorder="1" applyAlignment="1">
      <alignment horizontal="center" vertical="center" readingOrder="1"/>
    </xf>
    <xf numFmtId="0" fontId="23" fillId="0" borderId="30" xfId="12" applyFont="1" applyBorder="1" applyAlignment="1">
      <alignment horizontal="center" vertical="center" readingOrder="1"/>
    </xf>
    <xf numFmtId="0" fontId="18" fillId="0" borderId="44" xfId="12" applyFont="1" applyBorder="1" applyAlignment="1">
      <alignment horizontal="center" vertical="center" shrinkToFit="1"/>
    </xf>
    <xf numFmtId="0" fontId="18" fillId="0" borderId="64" xfId="12" applyFont="1" applyBorder="1" applyAlignment="1">
      <alignment horizontal="center" vertical="center" shrinkToFit="1"/>
    </xf>
    <xf numFmtId="0" fontId="18" fillId="0" borderId="45" xfId="12" applyFont="1" applyBorder="1" applyAlignment="1">
      <alignment horizontal="center" vertical="center" shrinkToFit="1"/>
    </xf>
    <xf numFmtId="0" fontId="12" fillId="0" borderId="25" xfId="12" applyFont="1" applyBorder="1" applyAlignment="1">
      <alignment horizontal="left" vertical="top" wrapText="1"/>
    </xf>
    <xf numFmtId="0" fontId="12" fillId="0" borderId="53" xfId="12" applyFont="1" applyBorder="1" applyAlignment="1">
      <alignment horizontal="left" vertical="top" wrapText="1"/>
    </xf>
    <xf numFmtId="0" fontId="12" fillId="0" borderId="28" xfId="12" applyFont="1" applyBorder="1" applyAlignment="1">
      <alignment horizontal="left" vertical="top" wrapText="1"/>
    </xf>
    <xf numFmtId="0" fontId="12" fillId="0" borderId="15" xfId="12" applyFont="1" applyBorder="1" applyAlignment="1">
      <alignment horizontal="left" vertical="top" wrapText="1"/>
    </xf>
    <xf numFmtId="0" fontId="12" fillId="0" borderId="0" xfId="12" applyFont="1" applyAlignment="1">
      <alignment horizontal="left" vertical="top" wrapText="1"/>
    </xf>
    <xf numFmtId="0" fontId="12" fillId="0" borderId="12" xfId="12" applyFont="1" applyBorder="1" applyAlignment="1">
      <alignment horizontal="left" vertical="top" wrapText="1"/>
    </xf>
    <xf numFmtId="0" fontId="12" fillId="0" borderId="16" xfId="12" applyFont="1" applyBorder="1" applyAlignment="1">
      <alignment horizontal="left" vertical="top" wrapText="1"/>
    </xf>
    <xf numFmtId="0" fontId="12" fillId="0" borderId="17" xfId="12" applyFont="1" applyBorder="1" applyAlignment="1">
      <alignment horizontal="left" vertical="top" wrapText="1"/>
    </xf>
    <xf numFmtId="0" fontId="12" fillId="0" borderId="13" xfId="12" applyFont="1" applyBorder="1" applyAlignment="1">
      <alignment horizontal="left" vertical="top" wrapText="1"/>
    </xf>
    <xf numFmtId="0" fontId="37" fillId="0" borderId="29" xfId="22" applyFont="1" applyBorder="1" applyAlignment="1">
      <alignment horizontal="left" vertical="top" wrapText="1"/>
    </xf>
    <xf numFmtId="0" fontId="37" fillId="0" borderId="30" xfId="22" applyFont="1" applyBorder="1" applyAlignment="1">
      <alignment horizontal="left" vertical="top" wrapText="1"/>
    </xf>
    <xf numFmtId="0" fontId="17" fillId="0" borderId="16" xfId="12" applyFont="1" applyBorder="1" applyAlignment="1">
      <alignment horizontal="center" vertical="top" wrapText="1"/>
    </xf>
    <xf numFmtId="0" fontId="17" fillId="0" borderId="13" xfId="12" applyFont="1" applyBorder="1" applyAlignment="1">
      <alignment horizontal="center" vertical="top" wrapText="1"/>
    </xf>
    <xf numFmtId="0" fontId="17" fillId="0" borderId="16" xfId="12" applyFont="1" applyBorder="1" applyAlignment="1">
      <alignment horizontal="center" vertical="top" shrinkToFit="1"/>
    </xf>
    <xf numFmtId="0" fontId="17" fillId="0" borderId="13" xfId="12" applyFont="1" applyBorder="1" applyAlignment="1">
      <alignment horizontal="center" vertical="top" shrinkToFit="1"/>
    </xf>
    <xf numFmtId="0" fontId="23" fillId="0" borderId="9" xfId="12" applyFont="1" applyBorder="1" applyAlignment="1">
      <alignment horizontal="center" vertical="top" wrapText="1"/>
    </xf>
    <xf numFmtId="0" fontId="23" fillId="0" borderId="22" xfId="12" applyFont="1" applyBorder="1" applyAlignment="1">
      <alignment horizontal="center" vertical="top" wrapText="1"/>
    </xf>
    <xf numFmtId="38" fontId="17" fillId="13" borderId="16" xfId="8" applyFont="1" applyFill="1" applyBorder="1" applyAlignment="1" applyProtection="1">
      <alignment horizontal="center" vertical="center" wrapText="1"/>
    </xf>
    <xf numFmtId="38" fontId="17" fillId="13" borderId="13" xfId="8" applyFont="1" applyFill="1" applyBorder="1" applyAlignment="1" applyProtection="1">
      <alignment horizontal="center" vertical="center" wrapText="1"/>
    </xf>
    <xf numFmtId="38" fontId="17" fillId="14" borderId="10" xfId="8" applyFont="1" applyFill="1" applyBorder="1" applyAlignment="1" applyProtection="1">
      <alignment horizontal="center" vertical="center" wrapText="1"/>
    </xf>
    <xf numFmtId="38" fontId="17" fillId="14" borderId="23" xfId="8" applyFont="1" applyFill="1" applyBorder="1" applyAlignment="1" applyProtection="1">
      <alignment horizontal="center" vertical="center" wrapText="1"/>
    </xf>
    <xf numFmtId="0" fontId="23" fillId="2" borderId="17" xfId="12" applyFont="1" applyFill="1" applyBorder="1" applyAlignment="1">
      <alignment horizontal="center"/>
    </xf>
    <xf numFmtId="0" fontId="23" fillId="2" borderId="16" xfId="12" applyFont="1" applyFill="1" applyBorder="1" applyAlignment="1">
      <alignment horizontal="center" wrapText="1"/>
    </xf>
    <xf numFmtId="0" fontId="23" fillId="2" borderId="17" xfId="12" applyFont="1" applyFill="1" applyBorder="1" applyAlignment="1">
      <alignment horizontal="center" wrapText="1"/>
    </xf>
    <xf numFmtId="0" fontId="23" fillId="2" borderId="13" xfId="12" applyFont="1" applyFill="1" applyBorder="1" applyAlignment="1">
      <alignment horizontal="center" wrapText="1"/>
    </xf>
    <xf numFmtId="42" fontId="18" fillId="0" borderId="18" xfId="12" applyNumberFormat="1" applyFont="1" applyBorder="1" applyAlignment="1">
      <alignment horizontal="center" vertical="center" wrapText="1"/>
    </xf>
    <xf numFmtId="42" fontId="18" fillId="0" borderId="14" xfId="12" applyNumberFormat="1" applyFont="1" applyBorder="1" applyAlignment="1">
      <alignment horizontal="center" vertical="center" wrapText="1"/>
    </xf>
    <xf numFmtId="42" fontId="18" fillId="0" borderId="75" xfId="12" applyNumberFormat="1" applyFont="1" applyBorder="1" applyAlignment="1">
      <alignment horizontal="center" vertical="center" wrapText="1"/>
    </xf>
    <xf numFmtId="42" fontId="18" fillId="0" borderId="76" xfId="12" applyNumberFormat="1" applyFont="1" applyBorder="1" applyAlignment="1">
      <alignment horizontal="center" vertical="center" wrapText="1"/>
    </xf>
    <xf numFmtId="0" fontId="22" fillId="0" borderId="63" xfId="12" applyFont="1" applyBorder="1" applyAlignment="1">
      <alignment horizontal="left" vertical="center" wrapText="1"/>
    </xf>
    <xf numFmtId="0" fontId="22" fillId="0" borderId="65" xfId="12" applyFont="1" applyBorder="1" applyAlignment="1">
      <alignment horizontal="left" vertical="center" wrapText="1"/>
    </xf>
    <xf numFmtId="0" fontId="22" fillId="0" borderId="72" xfId="12" applyFont="1" applyBorder="1" applyAlignment="1">
      <alignment horizontal="left" vertical="center" wrapText="1"/>
    </xf>
    <xf numFmtId="0" fontId="23" fillId="0" borderId="66" xfId="12" applyFont="1" applyBorder="1" applyAlignment="1">
      <alignment horizontal="left" vertical="center"/>
    </xf>
    <xf numFmtId="0" fontId="23" fillId="0" borderId="70" xfId="12" applyFont="1" applyBorder="1" applyAlignment="1">
      <alignment horizontal="left" vertical="center"/>
    </xf>
    <xf numFmtId="0" fontId="22" fillId="0" borderId="67" xfId="12" applyFont="1" applyBorder="1" applyAlignment="1">
      <alignment horizontal="left" vertical="center" wrapText="1" shrinkToFit="1"/>
    </xf>
    <xf numFmtId="0" fontId="22" fillId="0" borderId="71" xfId="12" applyFont="1" applyBorder="1" applyAlignment="1">
      <alignment horizontal="left" vertical="center" wrapText="1" shrinkToFit="1"/>
    </xf>
    <xf numFmtId="0" fontId="22" fillId="0" borderId="68" xfId="12" applyFont="1" applyBorder="1" applyAlignment="1">
      <alignment horizontal="left" vertical="center" wrapText="1" shrinkToFit="1"/>
    </xf>
    <xf numFmtId="0" fontId="22" fillId="0" borderId="72" xfId="12" applyFont="1" applyBorder="1" applyAlignment="1">
      <alignment horizontal="left" vertical="center" wrapText="1" shrinkToFit="1"/>
    </xf>
    <xf numFmtId="0" fontId="22" fillId="0" borderId="69" xfId="12" applyFont="1" applyBorder="1" applyAlignment="1">
      <alignment horizontal="left" vertical="center" wrapText="1"/>
    </xf>
    <xf numFmtId="0" fontId="22" fillId="0" borderId="29" xfId="12" applyFont="1" applyBorder="1" applyAlignment="1">
      <alignment horizontal="left" vertical="center" wrapText="1"/>
    </xf>
    <xf numFmtId="0" fontId="19" fillId="0" borderId="0" xfId="26" applyFont="1" applyAlignment="1">
      <alignment horizontal="center" vertical="center"/>
    </xf>
    <xf numFmtId="0" fontId="12" fillId="0" borderId="0" xfId="9" applyFont="1" applyAlignment="1">
      <alignment horizontal="left" vertical="center" wrapText="1"/>
    </xf>
    <xf numFmtId="176" fontId="23" fillId="14" borderId="16" xfId="12" applyNumberFormat="1" applyFont="1" applyFill="1" applyBorder="1" applyAlignment="1">
      <alignment horizontal="center"/>
    </xf>
    <xf numFmtId="176" fontId="23" fillId="14" borderId="17" xfId="12" applyNumberFormat="1" applyFont="1" applyFill="1" applyBorder="1" applyAlignment="1">
      <alignment horizontal="center"/>
    </xf>
    <xf numFmtId="176" fontId="23" fillId="14" borderId="13" xfId="12" applyNumberFormat="1" applyFont="1" applyFill="1" applyBorder="1" applyAlignment="1">
      <alignment horizontal="center"/>
    </xf>
    <xf numFmtId="0" fontId="22" fillId="0" borderId="61" xfId="12" applyFont="1" applyBorder="1" applyAlignment="1">
      <alignment horizontal="left" vertical="center" wrapText="1"/>
    </xf>
    <xf numFmtId="0" fontId="22" fillId="0" borderId="50" xfId="12" applyFont="1" applyBorder="1" applyAlignment="1">
      <alignment horizontal="left" vertical="center" wrapText="1"/>
    </xf>
    <xf numFmtId="0" fontId="22" fillId="0" borderId="70" xfId="12" applyFont="1" applyBorder="1" applyAlignment="1">
      <alignment horizontal="left" vertical="center" wrapText="1"/>
    </xf>
    <xf numFmtId="0" fontId="22" fillId="0" borderId="62" xfId="12" applyFont="1" applyBorder="1" applyAlignment="1">
      <alignment horizontal="left" vertical="center" wrapText="1"/>
    </xf>
    <xf numFmtId="0" fontId="22" fillId="0" borderId="55" xfId="12" applyFont="1" applyBorder="1" applyAlignment="1">
      <alignment horizontal="left" vertical="center" wrapText="1"/>
    </xf>
    <xf numFmtId="0" fontId="22" fillId="0" borderId="71" xfId="12" applyFont="1" applyBorder="1" applyAlignment="1">
      <alignment horizontal="left" vertical="center" wrapText="1"/>
    </xf>
  </cellXfs>
  <cellStyles count="37">
    <cellStyle name="パーセント 2 2" xfId="1" xr:uid="{00000000-0005-0000-0000-000000000000}"/>
    <cellStyle name="パーセント 2 2 2" xfId="2" xr:uid="{00000000-0005-0000-0000-000001000000}"/>
    <cellStyle name="パーセント 2 2 2 2" xfId="32" xr:uid="{738B8962-87A5-48B0-9004-EC542B58BA6E}"/>
    <cellStyle name="パーセント 2 2 3" xfId="3" xr:uid="{00000000-0005-0000-0000-000002000000}"/>
    <cellStyle name="パーセント_利用者減少" xfId="4" xr:uid="{00000000-0005-0000-0000-000003000000}"/>
    <cellStyle name="桁区切り 2" xfId="5" xr:uid="{00000000-0005-0000-0000-000004000000}"/>
    <cellStyle name="桁区切り 2 2" xfId="6" xr:uid="{00000000-0005-0000-0000-000005000000}"/>
    <cellStyle name="桁区切り 3" xfId="7" xr:uid="{00000000-0005-0000-0000-000006000000}"/>
    <cellStyle name="桁区切り 4" xfId="33" xr:uid="{9911C518-1654-4FFC-9701-785B3F36CCBD}"/>
    <cellStyle name="桁区切り 5" xfId="35" xr:uid="{83D96A6A-9A60-46B1-9555-AAAEA5B4E545}"/>
    <cellStyle name="桁区切り_利用者減少" xfId="8" xr:uid="{00000000-0005-0000-0000-000007000000}"/>
    <cellStyle name="標準" xfId="0" builtinId="0"/>
    <cellStyle name="標準 2" xfId="9" xr:uid="{00000000-0005-0000-0000-000009000000}"/>
    <cellStyle name="標準 2 11" xfId="10" xr:uid="{00000000-0005-0000-0000-00000A000000}"/>
    <cellStyle name="標準 2 2" xfId="11" xr:uid="{00000000-0005-0000-0000-00000B000000}"/>
    <cellStyle name="標準 2 2_利用者減少" xfId="12" xr:uid="{00000000-0005-0000-0000-00000D000000}"/>
    <cellStyle name="標準 2 3" xfId="13" xr:uid="{00000000-0005-0000-0000-00000E000000}"/>
    <cellStyle name="標準 2 4" xfId="14" xr:uid="{00000000-0005-0000-0000-00000F000000}"/>
    <cellStyle name="標準 2 5" xfId="30" xr:uid="{037A0AA2-B3BE-43C2-B455-402B68A187DF}"/>
    <cellStyle name="標準 2_sogo_kasan-tenpu (9)" xfId="15" xr:uid="{00000000-0005-0000-0000-000010000000}"/>
    <cellStyle name="標準 2_利用者減少" xfId="16" xr:uid="{00000000-0005-0000-0000-000011000000}"/>
    <cellStyle name="標準 3" xfId="17" xr:uid="{00000000-0005-0000-0000-000012000000}"/>
    <cellStyle name="標準 3 2" xfId="18" xr:uid="{00000000-0005-0000-0000-000013000000}"/>
    <cellStyle name="標準 3 2 2" xfId="19" xr:uid="{00000000-0005-0000-0000-000014000000}"/>
    <cellStyle name="標準 3 2 2 2" xfId="31" xr:uid="{944F1BFA-D8F1-4A75-A9BF-A740CC9955F5}"/>
    <cellStyle name="標準 3 2 3" xfId="20" xr:uid="{00000000-0005-0000-0000-000015000000}"/>
    <cellStyle name="標準 3 2_別紙1_別紙(様式)8以降" xfId="21" xr:uid="{00000000-0005-0000-0000-000016000000}"/>
    <cellStyle name="標準 3_利用者減少" xfId="22" xr:uid="{00000000-0005-0000-0000-000017000000}"/>
    <cellStyle name="標準 4" xfId="23" xr:uid="{00000000-0005-0000-0000-000018000000}"/>
    <cellStyle name="標準 5" xfId="24" xr:uid="{00000000-0005-0000-0000-00001A000000}"/>
    <cellStyle name="標準 6" xfId="25" xr:uid="{00000000-0005-0000-0000-00001B000000}"/>
    <cellStyle name="標準 7" xfId="26" xr:uid="{00000000-0005-0000-0000-00001C000000}"/>
    <cellStyle name="標準 8" xfId="29" xr:uid="{36B8B9E7-29D6-434E-93A0-EBD69E340EE2}"/>
    <cellStyle name="標準 9" xfId="34" xr:uid="{20BA6CEF-4E77-4132-B274-1F9DC3D7E456}"/>
    <cellStyle name="標準_１８年４月加算案内" xfId="36" xr:uid="{A808C8BE-F72B-48E0-9188-8360B0EAD5FE}"/>
    <cellStyle name="標準_Sheet1" xfId="27" xr:uid="{00000000-0005-0000-0000-00001E000000}"/>
    <cellStyle name="標準_利用者減少" xfId="28" xr:uid="{00000000-0005-0000-0000-000020000000}"/>
  </cellStyles>
  <dxfs count="3">
    <dxf>
      <fill>
        <patternFill>
          <bgColor theme="0" tint="-0.499984740745262"/>
        </patternFill>
      </fill>
    </dxf>
    <dxf>
      <fill>
        <patternFill>
          <bgColor theme="0" tint="-0.499984740745262"/>
        </patternFill>
      </fill>
    </dxf>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7620</xdr:rowOff>
        </xdr:from>
        <xdr:to>
          <xdr:col>2</xdr:col>
          <xdr:colOff>198120</xdr:colOff>
          <xdr:row>3</xdr:row>
          <xdr:rowOff>0</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0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7620</xdr:rowOff>
        </xdr:from>
        <xdr:to>
          <xdr:col>3</xdr:col>
          <xdr:colOff>0</xdr:colOff>
          <xdr:row>11</xdr:row>
          <xdr:rowOff>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0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3</xdr:col>
          <xdr:colOff>0</xdr:colOff>
          <xdr:row>5</xdr:row>
          <xdr:rowOff>381000</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00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7620</xdr:rowOff>
        </xdr:from>
        <xdr:to>
          <xdr:col>3</xdr:col>
          <xdr:colOff>0</xdr:colOff>
          <xdr:row>15</xdr:row>
          <xdr:rowOff>0</xdr:rowOff>
        </xdr:to>
        <xdr:sp macro="" textlink="">
          <xdr:nvSpPr>
            <xdr:cNvPr id="61444" name="Check Box 4" hidden="1">
              <a:extLst>
                <a:ext uri="{63B3BB69-23CF-44E3-9099-C40C66FF867C}">
                  <a14:compatExt spid="_x0000_s61444"/>
                </a:ext>
                <a:ext uri="{FF2B5EF4-FFF2-40B4-BE49-F238E27FC236}">
                  <a16:creationId xmlns:a16="http://schemas.microsoft.com/office/drawing/2014/main" id="{00000000-0008-0000-0000-00000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7620</xdr:rowOff>
        </xdr:from>
        <xdr:to>
          <xdr:col>3</xdr:col>
          <xdr:colOff>0</xdr:colOff>
          <xdr:row>20</xdr:row>
          <xdr:rowOff>0</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0000-00000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7620</xdr:rowOff>
        </xdr:from>
        <xdr:to>
          <xdr:col>3</xdr:col>
          <xdr:colOff>0</xdr:colOff>
          <xdr:row>21</xdr:row>
          <xdr:rowOff>7620</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0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7620</xdr:rowOff>
        </xdr:from>
        <xdr:to>
          <xdr:col>3</xdr:col>
          <xdr:colOff>0</xdr:colOff>
          <xdr:row>23</xdr:row>
          <xdr:rowOff>7620</xdr:rowOff>
        </xdr:to>
        <xdr:sp macro="" textlink="">
          <xdr:nvSpPr>
            <xdr:cNvPr id="61447" name="Check Box 7" hidden="1">
              <a:extLst>
                <a:ext uri="{63B3BB69-23CF-44E3-9099-C40C66FF867C}">
                  <a14:compatExt spid="_x0000_s61447"/>
                </a:ext>
                <a:ext uri="{FF2B5EF4-FFF2-40B4-BE49-F238E27FC236}">
                  <a16:creationId xmlns:a16="http://schemas.microsoft.com/office/drawing/2014/main" id="{00000000-0008-0000-0000-00000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7620</xdr:rowOff>
        </xdr:from>
        <xdr:to>
          <xdr:col>3</xdr:col>
          <xdr:colOff>0</xdr:colOff>
          <xdr:row>24</xdr:row>
          <xdr:rowOff>7620</xdr:rowOff>
        </xdr:to>
        <xdr:sp macro="" textlink="">
          <xdr:nvSpPr>
            <xdr:cNvPr id="61448" name="Check Box 8" hidden="1">
              <a:extLst>
                <a:ext uri="{63B3BB69-23CF-44E3-9099-C40C66FF867C}">
                  <a14:compatExt spid="_x0000_s61448"/>
                </a:ext>
                <a:ext uri="{FF2B5EF4-FFF2-40B4-BE49-F238E27FC236}">
                  <a16:creationId xmlns:a16="http://schemas.microsoft.com/office/drawing/2014/main" id="{00000000-0008-0000-0000-00000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7620</xdr:rowOff>
        </xdr:from>
        <xdr:to>
          <xdr:col>3</xdr:col>
          <xdr:colOff>0</xdr:colOff>
          <xdr:row>12</xdr:row>
          <xdr:rowOff>15240</xdr:rowOff>
        </xdr:to>
        <xdr:sp macro="" textlink="">
          <xdr:nvSpPr>
            <xdr:cNvPr id="61449" name="Check Box 9" hidden="1">
              <a:extLst>
                <a:ext uri="{63B3BB69-23CF-44E3-9099-C40C66FF867C}">
                  <a14:compatExt spid="_x0000_s61449"/>
                </a:ext>
                <a:ext uri="{FF2B5EF4-FFF2-40B4-BE49-F238E27FC236}">
                  <a16:creationId xmlns:a16="http://schemas.microsoft.com/office/drawing/2014/main" id="{00000000-0008-0000-0000-00000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7620</xdr:rowOff>
        </xdr:from>
        <xdr:to>
          <xdr:col>3</xdr:col>
          <xdr:colOff>0</xdr:colOff>
          <xdr:row>13</xdr:row>
          <xdr:rowOff>7620</xdr:rowOff>
        </xdr:to>
        <xdr:sp macro="" textlink="">
          <xdr:nvSpPr>
            <xdr:cNvPr id="61450" name="Check Box 10" hidden="1">
              <a:extLst>
                <a:ext uri="{63B3BB69-23CF-44E3-9099-C40C66FF867C}">
                  <a14:compatExt spid="_x0000_s61450"/>
                </a:ext>
                <a:ext uri="{FF2B5EF4-FFF2-40B4-BE49-F238E27FC236}">
                  <a16:creationId xmlns:a16="http://schemas.microsoft.com/office/drawing/2014/main" id="{00000000-0008-0000-0000-00000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7620</xdr:rowOff>
        </xdr:from>
        <xdr:to>
          <xdr:col>2</xdr:col>
          <xdr:colOff>198120</xdr:colOff>
          <xdr:row>7</xdr:row>
          <xdr:rowOff>0</xdr:rowOff>
        </xdr:to>
        <xdr:sp macro="" textlink="">
          <xdr:nvSpPr>
            <xdr:cNvPr id="61451" name="Check Box 11" hidden="1">
              <a:extLst>
                <a:ext uri="{63B3BB69-23CF-44E3-9099-C40C66FF867C}">
                  <a14:compatExt spid="_x0000_s61451"/>
                </a:ext>
                <a:ext uri="{FF2B5EF4-FFF2-40B4-BE49-F238E27FC236}">
                  <a16:creationId xmlns:a16="http://schemas.microsoft.com/office/drawing/2014/main" id="{00000000-0008-0000-0000-00000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7620</xdr:rowOff>
        </xdr:from>
        <xdr:to>
          <xdr:col>3</xdr:col>
          <xdr:colOff>0</xdr:colOff>
          <xdr:row>21</xdr:row>
          <xdr:rowOff>7620</xdr:rowOff>
        </xdr:to>
        <xdr:sp macro="" textlink="">
          <xdr:nvSpPr>
            <xdr:cNvPr id="61452" name="Check Box 12" hidden="1">
              <a:extLst>
                <a:ext uri="{63B3BB69-23CF-44E3-9099-C40C66FF867C}">
                  <a14:compatExt spid="_x0000_s61452"/>
                </a:ext>
                <a:ext uri="{FF2B5EF4-FFF2-40B4-BE49-F238E27FC236}">
                  <a16:creationId xmlns:a16="http://schemas.microsoft.com/office/drawing/2014/main" id="{00000000-0008-0000-0000-00000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7620</xdr:rowOff>
        </xdr:from>
        <xdr:to>
          <xdr:col>3</xdr:col>
          <xdr:colOff>0</xdr:colOff>
          <xdr:row>22</xdr:row>
          <xdr:rowOff>7620</xdr:rowOff>
        </xdr:to>
        <xdr:sp macro="" textlink="">
          <xdr:nvSpPr>
            <xdr:cNvPr id="61453" name="Check Box 13" hidden="1">
              <a:extLst>
                <a:ext uri="{63B3BB69-23CF-44E3-9099-C40C66FF867C}">
                  <a14:compatExt spid="_x0000_s61453"/>
                </a:ext>
                <a:ext uri="{FF2B5EF4-FFF2-40B4-BE49-F238E27FC236}">
                  <a16:creationId xmlns:a16="http://schemas.microsoft.com/office/drawing/2014/main" id="{00000000-0008-0000-0000-00000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7620</xdr:rowOff>
        </xdr:from>
        <xdr:to>
          <xdr:col>3</xdr:col>
          <xdr:colOff>0</xdr:colOff>
          <xdr:row>24</xdr:row>
          <xdr:rowOff>7620</xdr:rowOff>
        </xdr:to>
        <xdr:sp macro="" textlink="">
          <xdr:nvSpPr>
            <xdr:cNvPr id="61454" name="Check Box 14" hidden="1">
              <a:extLst>
                <a:ext uri="{63B3BB69-23CF-44E3-9099-C40C66FF867C}">
                  <a14:compatExt spid="_x0000_s61454"/>
                </a:ext>
                <a:ext uri="{FF2B5EF4-FFF2-40B4-BE49-F238E27FC236}">
                  <a16:creationId xmlns:a16="http://schemas.microsoft.com/office/drawing/2014/main" id="{00000000-0008-0000-0000-00000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xdr:rowOff>
        </xdr:from>
        <xdr:to>
          <xdr:col>3</xdr:col>
          <xdr:colOff>0</xdr:colOff>
          <xdr:row>25</xdr:row>
          <xdr:rowOff>7620</xdr:rowOff>
        </xdr:to>
        <xdr:sp macro="" textlink="">
          <xdr:nvSpPr>
            <xdr:cNvPr id="61455" name="Check Box 15" hidden="1">
              <a:extLst>
                <a:ext uri="{63B3BB69-23CF-44E3-9099-C40C66FF867C}">
                  <a14:compatExt spid="_x0000_s61455"/>
                </a:ext>
                <a:ext uri="{FF2B5EF4-FFF2-40B4-BE49-F238E27FC236}">
                  <a16:creationId xmlns:a16="http://schemas.microsoft.com/office/drawing/2014/main" id="{00000000-0008-0000-0000-00000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xdr:rowOff>
        </xdr:from>
        <xdr:to>
          <xdr:col>3</xdr:col>
          <xdr:colOff>0</xdr:colOff>
          <xdr:row>25</xdr:row>
          <xdr:rowOff>7620</xdr:rowOff>
        </xdr:to>
        <xdr:sp macro="" textlink="">
          <xdr:nvSpPr>
            <xdr:cNvPr id="61456" name="Check Box 16" hidden="1">
              <a:extLst>
                <a:ext uri="{63B3BB69-23CF-44E3-9099-C40C66FF867C}">
                  <a14:compatExt spid="_x0000_s61456"/>
                </a:ext>
                <a:ext uri="{FF2B5EF4-FFF2-40B4-BE49-F238E27FC236}">
                  <a16:creationId xmlns:a16="http://schemas.microsoft.com/office/drawing/2014/main" id="{00000000-0008-0000-0000-00001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57" name="Check Box 17" hidden="1">
              <a:extLst>
                <a:ext uri="{63B3BB69-23CF-44E3-9099-C40C66FF867C}">
                  <a14:compatExt spid="_x0000_s61457"/>
                </a:ext>
                <a:ext uri="{FF2B5EF4-FFF2-40B4-BE49-F238E27FC236}">
                  <a16:creationId xmlns:a16="http://schemas.microsoft.com/office/drawing/2014/main" id="{00000000-0008-0000-0000-00001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58" name="Check Box 18" hidden="1">
              <a:extLst>
                <a:ext uri="{63B3BB69-23CF-44E3-9099-C40C66FF867C}">
                  <a14:compatExt spid="_x0000_s61458"/>
                </a:ext>
                <a:ext uri="{FF2B5EF4-FFF2-40B4-BE49-F238E27FC236}">
                  <a16:creationId xmlns:a16="http://schemas.microsoft.com/office/drawing/2014/main" id="{00000000-0008-0000-0000-00001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xdr:rowOff>
        </xdr:from>
        <xdr:to>
          <xdr:col>3</xdr:col>
          <xdr:colOff>0</xdr:colOff>
          <xdr:row>25</xdr:row>
          <xdr:rowOff>7620</xdr:rowOff>
        </xdr:to>
        <xdr:sp macro="" textlink="">
          <xdr:nvSpPr>
            <xdr:cNvPr id="61459" name="Check Box 19" hidden="1">
              <a:extLst>
                <a:ext uri="{63B3BB69-23CF-44E3-9099-C40C66FF867C}">
                  <a14:compatExt spid="_x0000_s61459"/>
                </a:ext>
                <a:ext uri="{FF2B5EF4-FFF2-40B4-BE49-F238E27FC236}">
                  <a16:creationId xmlns:a16="http://schemas.microsoft.com/office/drawing/2014/main" id="{00000000-0008-0000-0000-00001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0" name="Check Box 20" hidden="1">
              <a:extLst>
                <a:ext uri="{63B3BB69-23CF-44E3-9099-C40C66FF867C}">
                  <a14:compatExt spid="_x0000_s61460"/>
                </a:ext>
                <a:ext uri="{FF2B5EF4-FFF2-40B4-BE49-F238E27FC236}">
                  <a16:creationId xmlns:a16="http://schemas.microsoft.com/office/drawing/2014/main" id="{00000000-0008-0000-0000-00001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1" name="Check Box 21" hidden="1">
              <a:extLst>
                <a:ext uri="{63B3BB69-23CF-44E3-9099-C40C66FF867C}">
                  <a14:compatExt spid="_x0000_s61461"/>
                </a:ext>
                <a:ext uri="{FF2B5EF4-FFF2-40B4-BE49-F238E27FC236}">
                  <a16:creationId xmlns:a16="http://schemas.microsoft.com/office/drawing/2014/main" id="{00000000-0008-0000-0000-00001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2" name="Check Box 22" hidden="1">
              <a:extLst>
                <a:ext uri="{63B3BB69-23CF-44E3-9099-C40C66FF867C}">
                  <a14:compatExt spid="_x0000_s61462"/>
                </a:ext>
                <a:ext uri="{FF2B5EF4-FFF2-40B4-BE49-F238E27FC236}">
                  <a16:creationId xmlns:a16="http://schemas.microsoft.com/office/drawing/2014/main" id="{00000000-0008-0000-0000-00001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3" name="Check Box 23" hidden="1">
              <a:extLst>
                <a:ext uri="{63B3BB69-23CF-44E3-9099-C40C66FF867C}">
                  <a14:compatExt spid="_x0000_s61463"/>
                </a:ext>
                <a:ext uri="{FF2B5EF4-FFF2-40B4-BE49-F238E27FC236}">
                  <a16:creationId xmlns:a16="http://schemas.microsoft.com/office/drawing/2014/main" id="{00000000-0008-0000-0000-00001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3</xdr:col>
          <xdr:colOff>0</xdr:colOff>
          <xdr:row>26</xdr:row>
          <xdr:rowOff>7620</xdr:rowOff>
        </xdr:to>
        <xdr:sp macro="" textlink="">
          <xdr:nvSpPr>
            <xdr:cNvPr id="61466" name="Check Box 26" hidden="1">
              <a:extLst>
                <a:ext uri="{63B3BB69-23CF-44E3-9099-C40C66FF867C}">
                  <a14:compatExt spid="_x0000_s61466"/>
                </a:ext>
                <a:ext uri="{FF2B5EF4-FFF2-40B4-BE49-F238E27FC236}">
                  <a16:creationId xmlns:a16="http://schemas.microsoft.com/office/drawing/2014/main" id="{00000000-0008-0000-0000-00001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75" name="Check Box 35" hidden="1">
              <a:extLst>
                <a:ext uri="{63B3BB69-23CF-44E3-9099-C40C66FF867C}">
                  <a14:compatExt spid="_x0000_s61475"/>
                </a:ext>
                <a:ext uri="{FF2B5EF4-FFF2-40B4-BE49-F238E27FC236}">
                  <a16:creationId xmlns:a16="http://schemas.microsoft.com/office/drawing/2014/main" id="{00000000-0008-0000-0000-00002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76" name="Check Box 36" hidden="1">
              <a:extLst>
                <a:ext uri="{63B3BB69-23CF-44E3-9099-C40C66FF867C}">
                  <a14:compatExt spid="_x0000_s61476"/>
                </a:ext>
                <a:ext uri="{FF2B5EF4-FFF2-40B4-BE49-F238E27FC236}">
                  <a16:creationId xmlns:a16="http://schemas.microsoft.com/office/drawing/2014/main" id="{00000000-0008-0000-0000-00002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78" name="Check Box 38" hidden="1">
              <a:extLst>
                <a:ext uri="{63B3BB69-23CF-44E3-9099-C40C66FF867C}">
                  <a14:compatExt spid="_x0000_s61478"/>
                </a:ext>
                <a:ext uri="{FF2B5EF4-FFF2-40B4-BE49-F238E27FC236}">
                  <a16:creationId xmlns:a16="http://schemas.microsoft.com/office/drawing/2014/main" id="{00000000-0008-0000-0000-00002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79" name="Check Box 39" hidden="1">
              <a:extLst>
                <a:ext uri="{63B3BB69-23CF-44E3-9099-C40C66FF867C}">
                  <a14:compatExt spid="_x0000_s61479"/>
                </a:ext>
                <a:ext uri="{FF2B5EF4-FFF2-40B4-BE49-F238E27FC236}">
                  <a16:creationId xmlns:a16="http://schemas.microsoft.com/office/drawing/2014/main" id="{00000000-0008-0000-0000-00002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0" name="Check Box 40" hidden="1">
              <a:extLst>
                <a:ext uri="{63B3BB69-23CF-44E3-9099-C40C66FF867C}">
                  <a14:compatExt spid="_x0000_s61480"/>
                </a:ext>
                <a:ext uri="{FF2B5EF4-FFF2-40B4-BE49-F238E27FC236}">
                  <a16:creationId xmlns:a16="http://schemas.microsoft.com/office/drawing/2014/main" id="{00000000-0008-0000-0000-00002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1" name="Check Box 41" hidden="1">
              <a:extLst>
                <a:ext uri="{63B3BB69-23CF-44E3-9099-C40C66FF867C}">
                  <a14:compatExt spid="_x0000_s61481"/>
                </a:ext>
                <a:ext uri="{FF2B5EF4-FFF2-40B4-BE49-F238E27FC236}">
                  <a16:creationId xmlns:a16="http://schemas.microsoft.com/office/drawing/2014/main" id="{00000000-0008-0000-0000-00002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2" name="Check Box 42" hidden="1">
              <a:extLst>
                <a:ext uri="{63B3BB69-23CF-44E3-9099-C40C66FF867C}">
                  <a14:compatExt spid="_x0000_s61482"/>
                </a:ext>
                <a:ext uri="{FF2B5EF4-FFF2-40B4-BE49-F238E27FC236}">
                  <a16:creationId xmlns:a16="http://schemas.microsoft.com/office/drawing/2014/main" id="{00000000-0008-0000-0000-00002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3" name="Check Box 43" hidden="1">
              <a:extLst>
                <a:ext uri="{63B3BB69-23CF-44E3-9099-C40C66FF867C}">
                  <a14:compatExt spid="_x0000_s61483"/>
                </a:ext>
                <a:ext uri="{FF2B5EF4-FFF2-40B4-BE49-F238E27FC236}">
                  <a16:creationId xmlns:a16="http://schemas.microsoft.com/office/drawing/2014/main" id="{00000000-0008-0000-0000-00002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4" name="Check Box 44" hidden="1">
              <a:extLst>
                <a:ext uri="{63B3BB69-23CF-44E3-9099-C40C66FF867C}">
                  <a14:compatExt spid="_x0000_s61484"/>
                </a:ext>
                <a:ext uri="{FF2B5EF4-FFF2-40B4-BE49-F238E27FC236}">
                  <a16:creationId xmlns:a16="http://schemas.microsoft.com/office/drawing/2014/main" id="{00000000-0008-0000-0000-00002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5" name="Check Box 45" hidden="1">
              <a:extLst>
                <a:ext uri="{63B3BB69-23CF-44E3-9099-C40C66FF867C}">
                  <a14:compatExt spid="_x0000_s61485"/>
                </a:ext>
                <a:ext uri="{FF2B5EF4-FFF2-40B4-BE49-F238E27FC236}">
                  <a16:creationId xmlns:a16="http://schemas.microsoft.com/office/drawing/2014/main" id="{00000000-0008-0000-0000-00002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86" name="Check Box 46" hidden="1">
              <a:extLst>
                <a:ext uri="{63B3BB69-23CF-44E3-9099-C40C66FF867C}">
                  <a14:compatExt spid="_x0000_s61486"/>
                </a:ext>
                <a:ext uri="{FF2B5EF4-FFF2-40B4-BE49-F238E27FC236}">
                  <a16:creationId xmlns:a16="http://schemas.microsoft.com/office/drawing/2014/main" id="{00000000-0008-0000-0000-00002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87" name="Check Box 47" hidden="1">
              <a:extLst>
                <a:ext uri="{63B3BB69-23CF-44E3-9099-C40C66FF867C}">
                  <a14:compatExt spid="_x0000_s61487"/>
                </a:ext>
                <a:ext uri="{FF2B5EF4-FFF2-40B4-BE49-F238E27FC236}">
                  <a16:creationId xmlns:a16="http://schemas.microsoft.com/office/drawing/2014/main" id="{00000000-0008-0000-0000-00002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488" name="Check Box 48" hidden="1">
              <a:extLst>
                <a:ext uri="{63B3BB69-23CF-44E3-9099-C40C66FF867C}">
                  <a14:compatExt spid="_x0000_s61488"/>
                </a:ext>
                <a:ext uri="{FF2B5EF4-FFF2-40B4-BE49-F238E27FC236}">
                  <a16:creationId xmlns:a16="http://schemas.microsoft.com/office/drawing/2014/main" id="{00000000-0008-0000-0000-00003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89" name="Check Box 49" hidden="1">
              <a:extLst>
                <a:ext uri="{63B3BB69-23CF-44E3-9099-C40C66FF867C}">
                  <a14:compatExt spid="_x0000_s61489"/>
                </a:ext>
                <a:ext uri="{FF2B5EF4-FFF2-40B4-BE49-F238E27FC236}">
                  <a16:creationId xmlns:a16="http://schemas.microsoft.com/office/drawing/2014/main" id="{00000000-0008-0000-0000-00003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0" name="Check Box 50" hidden="1">
              <a:extLst>
                <a:ext uri="{63B3BB69-23CF-44E3-9099-C40C66FF867C}">
                  <a14:compatExt spid="_x0000_s61490"/>
                </a:ext>
                <a:ext uri="{FF2B5EF4-FFF2-40B4-BE49-F238E27FC236}">
                  <a16:creationId xmlns:a16="http://schemas.microsoft.com/office/drawing/2014/main" id="{00000000-0008-0000-0000-00003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1" name="Check Box 51" hidden="1">
              <a:extLst>
                <a:ext uri="{63B3BB69-23CF-44E3-9099-C40C66FF867C}">
                  <a14:compatExt spid="_x0000_s61491"/>
                </a:ext>
                <a:ext uri="{FF2B5EF4-FFF2-40B4-BE49-F238E27FC236}">
                  <a16:creationId xmlns:a16="http://schemas.microsoft.com/office/drawing/2014/main" id="{00000000-0008-0000-0000-00003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2" name="Check Box 52" hidden="1">
              <a:extLst>
                <a:ext uri="{63B3BB69-23CF-44E3-9099-C40C66FF867C}">
                  <a14:compatExt spid="_x0000_s61492"/>
                </a:ext>
                <a:ext uri="{FF2B5EF4-FFF2-40B4-BE49-F238E27FC236}">
                  <a16:creationId xmlns:a16="http://schemas.microsoft.com/office/drawing/2014/main" id="{00000000-0008-0000-0000-00003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3" name="Check Box 53" hidden="1">
              <a:extLst>
                <a:ext uri="{63B3BB69-23CF-44E3-9099-C40C66FF867C}">
                  <a14:compatExt spid="_x0000_s61493"/>
                </a:ext>
                <a:ext uri="{FF2B5EF4-FFF2-40B4-BE49-F238E27FC236}">
                  <a16:creationId xmlns:a16="http://schemas.microsoft.com/office/drawing/2014/main" id="{00000000-0008-0000-0000-00003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4" name="Check Box 54" hidden="1">
              <a:extLst>
                <a:ext uri="{63B3BB69-23CF-44E3-9099-C40C66FF867C}">
                  <a14:compatExt spid="_x0000_s61494"/>
                </a:ext>
                <a:ext uri="{FF2B5EF4-FFF2-40B4-BE49-F238E27FC236}">
                  <a16:creationId xmlns:a16="http://schemas.microsoft.com/office/drawing/2014/main" id="{00000000-0008-0000-0000-00003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5" name="Check Box 55" hidden="1">
              <a:extLst>
                <a:ext uri="{63B3BB69-23CF-44E3-9099-C40C66FF867C}">
                  <a14:compatExt spid="_x0000_s61495"/>
                </a:ext>
                <a:ext uri="{FF2B5EF4-FFF2-40B4-BE49-F238E27FC236}">
                  <a16:creationId xmlns:a16="http://schemas.microsoft.com/office/drawing/2014/main" id="{00000000-0008-0000-0000-00003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6" name="Check Box 56" hidden="1">
              <a:extLst>
                <a:ext uri="{63B3BB69-23CF-44E3-9099-C40C66FF867C}">
                  <a14:compatExt spid="_x0000_s61496"/>
                </a:ext>
                <a:ext uri="{FF2B5EF4-FFF2-40B4-BE49-F238E27FC236}">
                  <a16:creationId xmlns:a16="http://schemas.microsoft.com/office/drawing/2014/main" id="{00000000-0008-0000-0000-00003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7" name="Check Box 57" hidden="1">
              <a:extLst>
                <a:ext uri="{63B3BB69-23CF-44E3-9099-C40C66FF867C}">
                  <a14:compatExt spid="_x0000_s61497"/>
                </a:ext>
                <a:ext uri="{FF2B5EF4-FFF2-40B4-BE49-F238E27FC236}">
                  <a16:creationId xmlns:a16="http://schemas.microsoft.com/office/drawing/2014/main" id="{00000000-0008-0000-0000-00003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8" name="Check Box 58" hidden="1">
              <a:extLst>
                <a:ext uri="{63B3BB69-23CF-44E3-9099-C40C66FF867C}">
                  <a14:compatExt spid="_x0000_s61498"/>
                </a:ext>
                <a:ext uri="{FF2B5EF4-FFF2-40B4-BE49-F238E27FC236}">
                  <a16:creationId xmlns:a16="http://schemas.microsoft.com/office/drawing/2014/main" id="{00000000-0008-0000-0000-00003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499" name="Check Box 59" hidden="1">
              <a:extLst>
                <a:ext uri="{63B3BB69-23CF-44E3-9099-C40C66FF867C}">
                  <a14:compatExt spid="_x0000_s61499"/>
                </a:ext>
                <a:ext uri="{FF2B5EF4-FFF2-40B4-BE49-F238E27FC236}">
                  <a16:creationId xmlns:a16="http://schemas.microsoft.com/office/drawing/2014/main" id="{00000000-0008-0000-0000-00003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7620</xdr:rowOff>
        </xdr:from>
        <xdr:to>
          <xdr:col>3</xdr:col>
          <xdr:colOff>0</xdr:colOff>
          <xdr:row>29</xdr:row>
          <xdr:rowOff>7620</xdr:rowOff>
        </xdr:to>
        <xdr:sp macro="" textlink="">
          <xdr:nvSpPr>
            <xdr:cNvPr id="61500" name="Check Box 60" hidden="1">
              <a:extLst>
                <a:ext uri="{63B3BB69-23CF-44E3-9099-C40C66FF867C}">
                  <a14:compatExt spid="_x0000_s61500"/>
                </a:ext>
                <a:ext uri="{FF2B5EF4-FFF2-40B4-BE49-F238E27FC236}">
                  <a16:creationId xmlns:a16="http://schemas.microsoft.com/office/drawing/2014/main" id="{00000000-0008-0000-0000-00003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1" name="Check Box 61" hidden="1">
              <a:extLst>
                <a:ext uri="{63B3BB69-23CF-44E3-9099-C40C66FF867C}">
                  <a14:compatExt spid="_x0000_s61501"/>
                </a:ext>
                <a:ext uri="{FF2B5EF4-FFF2-40B4-BE49-F238E27FC236}">
                  <a16:creationId xmlns:a16="http://schemas.microsoft.com/office/drawing/2014/main" id="{00000000-0008-0000-0000-00003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2" name="Check Box 62" hidden="1">
              <a:extLst>
                <a:ext uri="{63B3BB69-23CF-44E3-9099-C40C66FF867C}">
                  <a14:compatExt spid="_x0000_s61502"/>
                </a:ext>
                <a:ext uri="{FF2B5EF4-FFF2-40B4-BE49-F238E27FC236}">
                  <a16:creationId xmlns:a16="http://schemas.microsoft.com/office/drawing/2014/main" id="{00000000-0008-0000-0000-00003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3" name="Check Box 63" hidden="1">
              <a:extLst>
                <a:ext uri="{63B3BB69-23CF-44E3-9099-C40C66FF867C}">
                  <a14:compatExt spid="_x0000_s61503"/>
                </a:ext>
                <a:ext uri="{FF2B5EF4-FFF2-40B4-BE49-F238E27FC236}">
                  <a16:creationId xmlns:a16="http://schemas.microsoft.com/office/drawing/2014/main" id="{00000000-0008-0000-0000-00003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4" name="Check Box 64" hidden="1">
              <a:extLst>
                <a:ext uri="{63B3BB69-23CF-44E3-9099-C40C66FF867C}">
                  <a14:compatExt spid="_x0000_s61504"/>
                </a:ext>
                <a:ext uri="{FF2B5EF4-FFF2-40B4-BE49-F238E27FC236}">
                  <a16:creationId xmlns:a16="http://schemas.microsoft.com/office/drawing/2014/main" id="{00000000-0008-0000-0000-00004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5" name="Check Box 65" hidden="1">
              <a:extLst>
                <a:ext uri="{63B3BB69-23CF-44E3-9099-C40C66FF867C}">
                  <a14:compatExt spid="_x0000_s61505"/>
                </a:ext>
                <a:ext uri="{FF2B5EF4-FFF2-40B4-BE49-F238E27FC236}">
                  <a16:creationId xmlns:a16="http://schemas.microsoft.com/office/drawing/2014/main" id="{00000000-0008-0000-0000-00004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6" name="Check Box 66" hidden="1">
              <a:extLst>
                <a:ext uri="{63B3BB69-23CF-44E3-9099-C40C66FF867C}">
                  <a14:compatExt spid="_x0000_s61506"/>
                </a:ext>
                <a:ext uri="{FF2B5EF4-FFF2-40B4-BE49-F238E27FC236}">
                  <a16:creationId xmlns:a16="http://schemas.microsoft.com/office/drawing/2014/main" id="{00000000-0008-0000-0000-00004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7" name="Check Box 67" hidden="1">
              <a:extLst>
                <a:ext uri="{63B3BB69-23CF-44E3-9099-C40C66FF867C}">
                  <a14:compatExt spid="_x0000_s61507"/>
                </a:ext>
                <a:ext uri="{FF2B5EF4-FFF2-40B4-BE49-F238E27FC236}">
                  <a16:creationId xmlns:a16="http://schemas.microsoft.com/office/drawing/2014/main" id="{00000000-0008-0000-0000-00004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8" name="Check Box 68" hidden="1">
              <a:extLst>
                <a:ext uri="{63B3BB69-23CF-44E3-9099-C40C66FF867C}">
                  <a14:compatExt spid="_x0000_s61508"/>
                </a:ext>
                <a:ext uri="{FF2B5EF4-FFF2-40B4-BE49-F238E27FC236}">
                  <a16:creationId xmlns:a16="http://schemas.microsoft.com/office/drawing/2014/main" id="{00000000-0008-0000-0000-00004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09" name="Check Box 69" hidden="1">
              <a:extLst>
                <a:ext uri="{63B3BB69-23CF-44E3-9099-C40C66FF867C}">
                  <a14:compatExt spid="_x0000_s61509"/>
                </a:ext>
                <a:ext uri="{FF2B5EF4-FFF2-40B4-BE49-F238E27FC236}">
                  <a16:creationId xmlns:a16="http://schemas.microsoft.com/office/drawing/2014/main" id="{00000000-0008-0000-0000-00004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0" name="Check Box 70" hidden="1">
              <a:extLst>
                <a:ext uri="{63B3BB69-23CF-44E3-9099-C40C66FF867C}">
                  <a14:compatExt spid="_x0000_s61510"/>
                </a:ext>
                <a:ext uri="{FF2B5EF4-FFF2-40B4-BE49-F238E27FC236}">
                  <a16:creationId xmlns:a16="http://schemas.microsoft.com/office/drawing/2014/main" id="{00000000-0008-0000-0000-00004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1" name="Check Box 71" hidden="1">
              <a:extLst>
                <a:ext uri="{63B3BB69-23CF-44E3-9099-C40C66FF867C}">
                  <a14:compatExt spid="_x0000_s61511"/>
                </a:ext>
                <a:ext uri="{FF2B5EF4-FFF2-40B4-BE49-F238E27FC236}">
                  <a16:creationId xmlns:a16="http://schemas.microsoft.com/office/drawing/2014/main" id="{00000000-0008-0000-0000-00004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2" name="Check Box 72" hidden="1">
              <a:extLst>
                <a:ext uri="{63B3BB69-23CF-44E3-9099-C40C66FF867C}">
                  <a14:compatExt spid="_x0000_s61512"/>
                </a:ext>
                <a:ext uri="{FF2B5EF4-FFF2-40B4-BE49-F238E27FC236}">
                  <a16:creationId xmlns:a16="http://schemas.microsoft.com/office/drawing/2014/main" id="{00000000-0008-0000-0000-00004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3" name="Check Box 73" hidden="1">
              <a:extLst>
                <a:ext uri="{63B3BB69-23CF-44E3-9099-C40C66FF867C}">
                  <a14:compatExt spid="_x0000_s61513"/>
                </a:ext>
                <a:ext uri="{FF2B5EF4-FFF2-40B4-BE49-F238E27FC236}">
                  <a16:creationId xmlns:a16="http://schemas.microsoft.com/office/drawing/2014/main" id="{00000000-0008-0000-0000-00004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4" name="Check Box 74" hidden="1">
              <a:extLst>
                <a:ext uri="{63B3BB69-23CF-44E3-9099-C40C66FF867C}">
                  <a14:compatExt spid="_x0000_s61514"/>
                </a:ext>
                <a:ext uri="{FF2B5EF4-FFF2-40B4-BE49-F238E27FC236}">
                  <a16:creationId xmlns:a16="http://schemas.microsoft.com/office/drawing/2014/main" id="{00000000-0008-0000-0000-00004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5" name="Check Box 75" hidden="1">
              <a:extLst>
                <a:ext uri="{63B3BB69-23CF-44E3-9099-C40C66FF867C}">
                  <a14:compatExt spid="_x0000_s61515"/>
                </a:ext>
                <a:ext uri="{FF2B5EF4-FFF2-40B4-BE49-F238E27FC236}">
                  <a16:creationId xmlns:a16="http://schemas.microsoft.com/office/drawing/2014/main" id="{00000000-0008-0000-0000-00004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6" name="Check Box 76" hidden="1">
              <a:extLst>
                <a:ext uri="{63B3BB69-23CF-44E3-9099-C40C66FF867C}">
                  <a14:compatExt spid="_x0000_s61516"/>
                </a:ext>
                <a:ext uri="{FF2B5EF4-FFF2-40B4-BE49-F238E27FC236}">
                  <a16:creationId xmlns:a16="http://schemas.microsoft.com/office/drawing/2014/main" id="{00000000-0008-0000-0000-00004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17" name="Check Box 77" hidden="1">
              <a:extLst>
                <a:ext uri="{63B3BB69-23CF-44E3-9099-C40C66FF867C}">
                  <a14:compatExt spid="_x0000_s61517"/>
                </a:ext>
                <a:ext uri="{FF2B5EF4-FFF2-40B4-BE49-F238E27FC236}">
                  <a16:creationId xmlns:a16="http://schemas.microsoft.com/office/drawing/2014/main" id="{00000000-0008-0000-0000-00004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18" name="Check Box 78" hidden="1">
              <a:extLst>
                <a:ext uri="{63B3BB69-23CF-44E3-9099-C40C66FF867C}">
                  <a14:compatExt spid="_x0000_s61518"/>
                </a:ext>
                <a:ext uri="{FF2B5EF4-FFF2-40B4-BE49-F238E27FC236}">
                  <a16:creationId xmlns:a16="http://schemas.microsoft.com/office/drawing/2014/main" id="{00000000-0008-0000-0000-00004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19" name="Check Box 79" hidden="1">
              <a:extLst>
                <a:ext uri="{63B3BB69-23CF-44E3-9099-C40C66FF867C}">
                  <a14:compatExt spid="_x0000_s61519"/>
                </a:ext>
                <a:ext uri="{FF2B5EF4-FFF2-40B4-BE49-F238E27FC236}">
                  <a16:creationId xmlns:a16="http://schemas.microsoft.com/office/drawing/2014/main" id="{00000000-0008-0000-0000-00004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20" name="Check Box 80" hidden="1">
              <a:extLst>
                <a:ext uri="{63B3BB69-23CF-44E3-9099-C40C66FF867C}">
                  <a14:compatExt spid="_x0000_s61520"/>
                </a:ext>
                <a:ext uri="{FF2B5EF4-FFF2-40B4-BE49-F238E27FC236}">
                  <a16:creationId xmlns:a16="http://schemas.microsoft.com/office/drawing/2014/main" id="{00000000-0008-0000-0000-00005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1" name="Check Box 81" hidden="1">
              <a:extLst>
                <a:ext uri="{63B3BB69-23CF-44E3-9099-C40C66FF867C}">
                  <a14:compatExt spid="_x0000_s61521"/>
                </a:ext>
                <a:ext uri="{FF2B5EF4-FFF2-40B4-BE49-F238E27FC236}">
                  <a16:creationId xmlns:a16="http://schemas.microsoft.com/office/drawing/2014/main" id="{00000000-0008-0000-0000-00005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2" name="Check Box 82" hidden="1">
              <a:extLst>
                <a:ext uri="{63B3BB69-23CF-44E3-9099-C40C66FF867C}">
                  <a14:compatExt spid="_x0000_s61522"/>
                </a:ext>
                <a:ext uri="{FF2B5EF4-FFF2-40B4-BE49-F238E27FC236}">
                  <a16:creationId xmlns:a16="http://schemas.microsoft.com/office/drawing/2014/main" id="{00000000-0008-0000-0000-00005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3" name="Check Box 83" hidden="1">
              <a:extLst>
                <a:ext uri="{63B3BB69-23CF-44E3-9099-C40C66FF867C}">
                  <a14:compatExt spid="_x0000_s61523"/>
                </a:ext>
                <a:ext uri="{FF2B5EF4-FFF2-40B4-BE49-F238E27FC236}">
                  <a16:creationId xmlns:a16="http://schemas.microsoft.com/office/drawing/2014/main" id="{00000000-0008-0000-0000-00005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4" name="Check Box 84" hidden="1">
              <a:extLst>
                <a:ext uri="{63B3BB69-23CF-44E3-9099-C40C66FF867C}">
                  <a14:compatExt spid="_x0000_s61524"/>
                </a:ext>
                <a:ext uri="{FF2B5EF4-FFF2-40B4-BE49-F238E27FC236}">
                  <a16:creationId xmlns:a16="http://schemas.microsoft.com/office/drawing/2014/main" id="{00000000-0008-0000-0000-00005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5" name="Check Box 85" hidden="1">
              <a:extLst>
                <a:ext uri="{63B3BB69-23CF-44E3-9099-C40C66FF867C}">
                  <a14:compatExt spid="_x0000_s61525"/>
                </a:ext>
                <a:ext uri="{FF2B5EF4-FFF2-40B4-BE49-F238E27FC236}">
                  <a16:creationId xmlns:a16="http://schemas.microsoft.com/office/drawing/2014/main" id="{00000000-0008-0000-0000-00005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6" name="Check Box 86" hidden="1">
              <a:extLst>
                <a:ext uri="{63B3BB69-23CF-44E3-9099-C40C66FF867C}">
                  <a14:compatExt spid="_x0000_s61526"/>
                </a:ext>
                <a:ext uri="{FF2B5EF4-FFF2-40B4-BE49-F238E27FC236}">
                  <a16:creationId xmlns:a16="http://schemas.microsoft.com/office/drawing/2014/main" id="{00000000-0008-0000-0000-00005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7" name="Check Box 87" hidden="1">
              <a:extLst>
                <a:ext uri="{63B3BB69-23CF-44E3-9099-C40C66FF867C}">
                  <a14:compatExt spid="_x0000_s61527"/>
                </a:ext>
                <a:ext uri="{FF2B5EF4-FFF2-40B4-BE49-F238E27FC236}">
                  <a16:creationId xmlns:a16="http://schemas.microsoft.com/office/drawing/2014/main" id="{00000000-0008-0000-0000-00005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8" name="Check Box 88" hidden="1">
              <a:extLst>
                <a:ext uri="{63B3BB69-23CF-44E3-9099-C40C66FF867C}">
                  <a14:compatExt spid="_x0000_s61528"/>
                </a:ext>
                <a:ext uri="{FF2B5EF4-FFF2-40B4-BE49-F238E27FC236}">
                  <a16:creationId xmlns:a16="http://schemas.microsoft.com/office/drawing/2014/main" id="{00000000-0008-0000-0000-00005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29" name="Check Box 89" hidden="1">
              <a:extLst>
                <a:ext uri="{63B3BB69-23CF-44E3-9099-C40C66FF867C}">
                  <a14:compatExt spid="_x0000_s61529"/>
                </a:ext>
                <a:ext uri="{FF2B5EF4-FFF2-40B4-BE49-F238E27FC236}">
                  <a16:creationId xmlns:a16="http://schemas.microsoft.com/office/drawing/2014/main" id="{00000000-0008-0000-0000-00005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3</xdr:col>
          <xdr:colOff>0</xdr:colOff>
          <xdr:row>28</xdr:row>
          <xdr:rowOff>7620</xdr:rowOff>
        </xdr:to>
        <xdr:sp macro="" textlink="">
          <xdr:nvSpPr>
            <xdr:cNvPr id="61530" name="Check Box 90" hidden="1">
              <a:extLst>
                <a:ext uri="{63B3BB69-23CF-44E3-9099-C40C66FF867C}">
                  <a14:compatExt spid="_x0000_s61530"/>
                </a:ext>
                <a:ext uri="{FF2B5EF4-FFF2-40B4-BE49-F238E27FC236}">
                  <a16:creationId xmlns:a16="http://schemas.microsoft.com/office/drawing/2014/main" id="{00000000-0008-0000-0000-00005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7620</xdr:rowOff>
        </xdr:from>
        <xdr:to>
          <xdr:col>3</xdr:col>
          <xdr:colOff>0</xdr:colOff>
          <xdr:row>28</xdr:row>
          <xdr:rowOff>7620</xdr:rowOff>
        </xdr:to>
        <xdr:sp macro="" textlink="">
          <xdr:nvSpPr>
            <xdr:cNvPr id="61531" name="Check Box 91" hidden="1">
              <a:extLst>
                <a:ext uri="{63B3BB69-23CF-44E3-9099-C40C66FF867C}">
                  <a14:compatExt spid="_x0000_s61531"/>
                </a:ext>
                <a:ext uri="{FF2B5EF4-FFF2-40B4-BE49-F238E27FC236}">
                  <a16:creationId xmlns:a16="http://schemas.microsoft.com/office/drawing/2014/main" id="{00000000-0008-0000-0000-00005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7620</xdr:rowOff>
        </xdr:from>
        <xdr:to>
          <xdr:col>3</xdr:col>
          <xdr:colOff>0</xdr:colOff>
          <xdr:row>28</xdr:row>
          <xdr:rowOff>7620</xdr:rowOff>
        </xdr:to>
        <xdr:sp macro="" textlink="">
          <xdr:nvSpPr>
            <xdr:cNvPr id="61532" name="Check Box 92" hidden="1">
              <a:extLst>
                <a:ext uri="{63B3BB69-23CF-44E3-9099-C40C66FF867C}">
                  <a14:compatExt spid="_x0000_s61532"/>
                </a:ext>
                <a:ext uri="{FF2B5EF4-FFF2-40B4-BE49-F238E27FC236}">
                  <a16:creationId xmlns:a16="http://schemas.microsoft.com/office/drawing/2014/main" id="{00000000-0008-0000-0000-00005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3" name="Check Box 93" hidden="1">
              <a:extLst>
                <a:ext uri="{63B3BB69-23CF-44E3-9099-C40C66FF867C}">
                  <a14:compatExt spid="_x0000_s61533"/>
                </a:ext>
                <a:ext uri="{FF2B5EF4-FFF2-40B4-BE49-F238E27FC236}">
                  <a16:creationId xmlns:a16="http://schemas.microsoft.com/office/drawing/2014/main" id="{00000000-0008-0000-0000-00005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4" name="Check Box 94" hidden="1">
              <a:extLst>
                <a:ext uri="{63B3BB69-23CF-44E3-9099-C40C66FF867C}">
                  <a14:compatExt spid="_x0000_s61534"/>
                </a:ext>
                <a:ext uri="{FF2B5EF4-FFF2-40B4-BE49-F238E27FC236}">
                  <a16:creationId xmlns:a16="http://schemas.microsoft.com/office/drawing/2014/main" id="{00000000-0008-0000-0000-00005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5" name="Check Box 95" hidden="1">
              <a:extLst>
                <a:ext uri="{63B3BB69-23CF-44E3-9099-C40C66FF867C}">
                  <a14:compatExt spid="_x0000_s61535"/>
                </a:ext>
                <a:ext uri="{FF2B5EF4-FFF2-40B4-BE49-F238E27FC236}">
                  <a16:creationId xmlns:a16="http://schemas.microsoft.com/office/drawing/2014/main" id="{00000000-0008-0000-0000-00005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6" name="Check Box 96" hidden="1">
              <a:extLst>
                <a:ext uri="{63B3BB69-23CF-44E3-9099-C40C66FF867C}">
                  <a14:compatExt spid="_x0000_s61536"/>
                </a:ext>
                <a:ext uri="{FF2B5EF4-FFF2-40B4-BE49-F238E27FC236}">
                  <a16:creationId xmlns:a16="http://schemas.microsoft.com/office/drawing/2014/main" id="{00000000-0008-0000-0000-00006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7" name="Check Box 97" hidden="1">
              <a:extLst>
                <a:ext uri="{63B3BB69-23CF-44E3-9099-C40C66FF867C}">
                  <a14:compatExt spid="_x0000_s61537"/>
                </a:ext>
                <a:ext uri="{FF2B5EF4-FFF2-40B4-BE49-F238E27FC236}">
                  <a16:creationId xmlns:a16="http://schemas.microsoft.com/office/drawing/2014/main" id="{00000000-0008-0000-0000-00006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8" name="Check Box 98" hidden="1">
              <a:extLst>
                <a:ext uri="{63B3BB69-23CF-44E3-9099-C40C66FF867C}">
                  <a14:compatExt spid="_x0000_s61538"/>
                </a:ext>
                <a:ext uri="{FF2B5EF4-FFF2-40B4-BE49-F238E27FC236}">
                  <a16:creationId xmlns:a16="http://schemas.microsoft.com/office/drawing/2014/main" id="{00000000-0008-0000-0000-00006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39" name="Check Box 99" hidden="1">
              <a:extLst>
                <a:ext uri="{63B3BB69-23CF-44E3-9099-C40C66FF867C}">
                  <a14:compatExt spid="_x0000_s61539"/>
                </a:ext>
                <a:ext uri="{FF2B5EF4-FFF2-40B4-BE49-F238E27FC236}">
                  <a16:creationId xmlns:a16="http://schemas.microsoft.com/office/drawing/2014/main" id="{00000000-0008-0000-0000-00006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0" name="Check Box 100" hidden="1">
              <a:extLst>
                <a:ext uri="{63B3BB69-23CF-44E3-9099-C40C66FF867C}">
                  <a14:compatExt spid="_x0000_s61540"/>
                </a:ext>
                <a:ext uri="{FF2B5EF4-FFF2-40B4-BE49-F238E27FC236}">
                  <a16:creationId xmlns:a16="http://schemas.microsoft.com/office/drawing/2014/main" id="{00000000-0008-0000-0000-00006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1" name="Check Box 101" hidden="1">
              <a:extLst>
                <a:ext uri="{63B3BB69-23CF-44E3-9099-C40C66FF867C}">
                  <a14:compatExt spid="_x0000_s61541"/>
                </a:ext>
                <a:ext uri="{FF2B5EF4-FFF2-40B4-BE49-F238E27FC236}">
                  <a16:creationId xmlns:a16="http://schemas.microsoft.com/office/drawing/2014/main" id="{00000000-0008-0000-0000-00006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2" name="Check Box 102" hidden="1">
              <a:extLst>
                <a:ext uri="{63B3BB69-23CF-44E3-9099-C40C66FF867C}">
                  <a14:compatExt spid="_x0000_s61542"/>
                </a:ext>
                <a:ext uri="{FF2B5EF4-FFF2-40B4-BE49-F238E27FC236}">
                  <a16:creationId xmlns:a16="http://schemas.microsoft.com/office/drawing/2014/main" id="{00000000-0008-0000-0000-00006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3" name="Check Box 103" hidden="1">
              <a:extLst>
                <a:ext uri="{63B3BB69-23CF-44E3-9099-C40C66FF867C}">
                  <a14:compatExt spid="_x0000_s61543"/>
                </a:ext>
                <a:ext uri="{FF2B5EF4-FFF2-40B4-BE49-F238E27FC236}">
                  <a16:creationId xmlns:a16="http://schemas.microsoft.com/office/drawing/2014/main" id="{00000000-0008-0000-0000-00006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4" name="Check Box 104" hidden="1">
              <a:extLst>
                <a:ext uri="{63B3BB69-23CF-44E3-9099-C40C66FF867C}">
                  <a14:compatExt spid="_x0000_s61544"/>
                </a:ext>
                <a:ext uri="{FF2B5EF4-FFF2-40B4-BE49-F238E27FC236}">
                  <a16:creationId xmlns:a16="http://schemas.microsoft.com/office/drawing/2014/main" id="{00000000-0008-0000-0000-00006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5" name="Check Box 105" hidden="1">
              <a:extLst>
                <a:ext uri="{63B3BB69-23CF-44E3-9099-C40C66FF867C}">
                  <a14:compatExt spid="_x0000_s61545"/>
                </a:ext>
                <a:ext uri="{FF2B5EF4-FFF2-40B4-BE49-F238E27FC236}">
                  <a16:creationId xmlns:a16="http://schemas.microsoft.com/office/drawing/2014/main" id="{00000000-0008-0000-0000-00006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6" name="Check Box 106" hidden="1">
              <a:extLst>
                <a:ext uri="{63B3BB69-23CF-44E3-9099-C40C66FF867C}">
                  <a14:compatExt spid="_x0000_s61546"/>
                </a:ext>
                <a:ext uri="{FF2B5EF4-FFF2-40B4-BE49-F238E27FC236}">
                  <a16:creationId xmlns:a16="http://schemas.microsoft.com/office/drawing/2014/main" id="{00000000-0008-0000-0000-00006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7" name="Check Box 107" hidden="1">
              <a:extLst>
                <a:ext uri="{63B3BB69-23CF-44E3-9099-C40C66FF867C}">
                  <a14:compatExt spid="_x0000_s61547"/>
                </a:ext>
                <a:ext uri="{FF2B5EF4-FFF2-40B4-BE49-F238E27FC236}">
                  <a16:creationId xmlns:a16="http://schemas.microsoft.com/office/drawing/2014/main" id="{00000000-0008-0000-0000-00006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8" name="Check Box 108" hidden="1">
              <a:extLst>
                <a:ext uri="{63B3BB69-23CF-44E3-9099-C40C66FF867C}">
                  <a14:compatExt spid="_x0000_s61548"/>
                </a:ext>
                <a:ext uri="{FF2B5EF4-FFF2-40B4-BE49-F238E27FC236}">
                  <a16:creationId xmlns:a16="http://schemas.microsoft.com/office/drawing/2014/main" id="{00000000-0008-0000-0000-00006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49" name="Check Box 109" hidden="1">
              <a:extLst>
                <a:ext uri="{63B3BB69-23CF-44E3-9099-C40C66FF867C}">
                  <a14:compatExt spid="_x0000_s61549"/>
                </a:ext>
                <a:ext uri="{FF2B5EF4-FFF2-40B4-BE49-F238E27FC236}">
                  <a16:creationId xmlns:a16="http://schemas.microsoft.com/office/drawing/2014/main" id="{00000000-0008-0000-0000-00006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0" name="Check Box 110" hidden="1">
              <a:extLst>
                <a:ext uri="{63B3BB69-23CF-44E3-9099-C40C66FF867C}">
                  <a14:compatExt spid="_x0000_s61550"/>
                </a:ext>
                <a:ext uri="{FF2B5EF4-FFF2-40B4-BE49-F238E27FC236}">
                  <a16:creationId xmlns:a16="http://schemas.microsoft.com/office/drawing/2014/main" id="{00000000-0008-0000-0000-00006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1" name="Check Box 111" hidden="1">
              <a:extLst>
                <a:ext uri="{63B3BB69-23CF-44E3-9099-C40C66FF867C}">
                  <a14:compatExt spid="_x0000_s61551"/>
                </a:ext>
                <a:ext uri="{FF2B5EF4-FFF2-40B4-BE49-F238E27FC236}">
                  <a16:creationId xmlns:a16="http://schemas.microsoft.com/office/drawing/2014/main" id="{00000000-0008-0000-0000-00006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7620</xdr:rowOff>
        </xdr:from>
        <xdr:to>
          <xdr:col>3</xdr:col>
          <xdr:colOff>0</xdr:colOff>
          <xdr:row>30</xdr:row>
          <xdr:rowOff>7620</xdr:rowOff>
        </xdr:to>
        <xdr:sp macro="" textlink="">
          <xdr:nvSpPr>
            <xdr:cNvPr id="61552" name="Check Box 112" hidden="1">
              <a:extLst>
                <a:ext uri="{63B3BB69-23CF-44E3-9099-C40C66FF867C}">
                  <a14:compatExt spid="_x0000_s61552"/>
                </a:ext>
                <a:ext uri="{FF2B5EF4-FFF2-40B4-BE49-F238E27FC236}">
                  <a16:creationId xmlns:a16="http://schemas.microsoft.com/office/drawing/2014/main" id="{00000000-0008-0000-0000-00007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3" name="Check Box 113" hidden="1">
              <a:extLst>
                <a:ext uri="{63B3BB69-23CF-44E3-9099-C40C66FF867C}">
                  <a14:compatExt spid="_x0000_s61553"/>
                </a:ext>
                <a:ext uri="{FF2B5EF4-FFF2-40B4-BE49-F238E27FC236}">
                  <a16:creationId xmlns:a16="http://schemas.microsoft.com/office/drawing/2014/main" id="{00000000-0008-0000-0000-00007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4" name="Check Box 114" hidden="1">
              <a:extLst>
                <a:ext uri="{63B3BB69-23CF-44E3-9099-C40C66FF867C}">
                  <a14:compatExt spid="_x0000_s61554"/>
                </a:ext>
                <a:ext uri="{FF2B5EF4-FFF2-40B4-BE49-F238E27FC236}">
                  <a16:creationId xmlns:a16="http://schemas.microsoft.com/office/drawing/2014/main" id="{00000000-0008-0000-0000-00007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5" name="Check Box 115" hidden="1">
              <a:extLst>
                <a:ext uri="{63B3BB69-23CF-44E3-9099-C40C66FF867C}">
                  <a14:compatExt spid="_x0000_s61555"/>
                </a:ext>
                <a:ext uri="{FF2B5EF4-FFF2-40B4-BE49-F238E27FC236}">
                  <a16:creationId xmlns:a16="http://schemas.microsoft.com/office/drawing/2014/main" id="{00000000-0008-0000-0000-00007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6" name="Check Box 116" hidden="1">
              <a:extLst>
                <a:ext uri="{63B3BB69-23CF-44E3-9099-C40C66FF867C}">
                  <a14:compatExt spid="_x0000_s61556"/>
                </a:ext>
                <a:ext uri="{FF2B5EF4-FFF2-40B4-BE49-F238E27FC236}">
                  <a16:creationId xmlns:a16="http://schemas.microsoft.com/office/drawing/2014/main" id="{00000000-0008-0000-0000-00007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7" name="Check Box 117" hidden="1">
              <a:extLst>
                <a:ext uri="{63B3BB69-23CF-44E3-9099-C40C66FF867C}">
                  <a14:compatExt spid="_x0000_s61557"/>
                </a:ext>
                <a:ext uri="{FF2B5EF4-FFF2-40B4-BE49-F238E27FC236}">
                  <a16:creationId xmlns:a16="http://schemas.microsoft.com/office/drawing/2014/main" id="{00000000-0008-0000-0000-00007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8" name="Check Box 118" hidden="1">
              <a:extLst>
                <a:ext uri="{63B3BB69-23CF-44E3-9099-C40C66FF867C}">
                  <a14:compatExt spid="_x0000_s61558"/>
                </a:ext>
                <a:ext uri="{FF2B5EF4-FFF2-40B4-BE49-F238E27FC236}">
                  <a16:creationId xmlns:a16="http://schemas.microsoft.com/office/drawing/2014/main" id="{00000000-0008-0000-0000-00007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59" name="Check Box 119" hidden="1">
              <a:extLst>
                <a:ext uri="{63B3BB69-23CF-44E3-9099-C40C66FF867C}">
                  <a14:compatExt spid="_x0000_s61559"/>
                </a:ext>
                <a:ext uri="{FF2B5EF4-FFF2-40B4-BE49-F238E27FC236}">
                  <a16:creationId xmlns:a16="http://schemas.microsoft.com/office/drawing/2014/main" id="{00000000-0008-0000-0000-00007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0" name="Check Box 120" hidden="1">
              <a:extLst>
                <a:ext uri="{63B3BB69-23CF-44E3-9099-C40C66FF867C}">
                  <a14:compatExt spid="_x0000_s61560"/>
                </a:ext>
                <a:ext uri="{FF2B5EF4-FFF2-40B4-BE49-F238E27FC236}">
                  <a16:creationId xmlns:a16="http://schemas.microsoft.com/office/drawing/2014/main" id="{00000000-0008-0000-0000-00007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1" name="Check Box 121" hidden="1">
              <a:extLst>
                <a:ext uri="{63B3BB69-23CF-44E3-9099-C40C66FF867C}">
                  <a14:compatExt spid="_x0000_s61561"/>
                </a:ext>
                <a:ext uri="{FF2B5EF4-FFF2-40B4-BE49-F238E27FC236}">
                  <a16:creationId xmlns:a16="http://schemas.microsoft.com/office/drawing/2014/main" id="{00000000-0008-0000-0000-00007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2" name="Check Box 122" hidden="1">
              <a:extLst>
                <a:ext uri="{63B3BB69-23CF-44E3-9099-C40C66FF867C}">
                  <a14:compatExt spid="_x0000_s61562"/>
                </a:ext>
                <a:ext uri="{FF2B5EF4-FFF2-40B4-BE49-F238E27FC236}">
                  <a16:creationId xmlns:a16="http://schemas.microsoft.com/office/drawing/2014/main" id="{00000000-0008-0000-0000-00007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3" name="Check Box 123" hidden="1">
              <a:extLst>
                <a:ext uri="{63B3BB69-23CF-44E3-9099-C40C66FF867C}">
                  <a14:compatExt spid="_x0000_s61563"/>
                </a:ext>
                <a:ext uri="{FF2B5EF4-FFF2-40B4-BE49-F238E27FC236}">
                  <a16:creationId xmlns:a16="http://schemas.microsoft.com/office/drawing/2014/main" id="{00000000-0008-0000-0000-00007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4" name="Check Box 124" hidden="1">
              <a:extLst>
                <a:ext uri="{63B3BB69-23CF-44E3-9099-C40C66FF867C}">
                  <a14:compatExt spid="_x0000_s61564"/>
                </a:ext>
                <a:ext uri="{FF2B5EF4-FFF2-40B4-BE49-F238E27FC236}">
                  <a16:creationId xmlns:a16="http://schemas.microsoft.com/office/drawing/2014/main" id="{00000000-0008-0000-0000-00007C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5" name="Check Box 125" hidden="1">
              <a:extLst>
                <a:ext uri="{63B3BB69-23CF-44E3-9099-C40C66FF867C}">
                  <a14:compatExt spid="_x0000_s61565"/>
                </a:ext>
                <a:ext uri="{FF2B5EF4-FFF2-40B4-BE49-F238E27FC236}">
                  <a16:creationId xmlns:a16="http://schemas.microsoft.com/office/drawing/2014/main" id="{00000000-0008-0000-0000-00007D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6" name="Check Box 126" hidden="1">
              <a:extLst>
                <a:ext uri="{63B3BB69-23CF-44E3-9099-C40C66FF867C}">
                  <a14:compatExt spid="_x0000_s61566"/>
                </a:ext>
                <a:ext uri="{FF2B5EF4-FFF2-40B4-BE49-F238E27FC236}">
                  <a16:creationId xmlns:a16="http://schemas.microsoft.com/office/drawing/2014/main" id="{00000000-0008-0000-0000-00007E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7" name="Check Box 127" hidden="1">
              <a:extLst>
                <a:ext uri="{63B3BB69-23CF-44E3-9099-C40C66FF867C}">
                  <a14:compatExt spid="_x0000_s61567"/>
                </a:ext>
                <a:ext uri="{FF2B5EF4-FFF2-40B4-BE49-F238E27FC236}">
                  <a16:creationId xmlns:a16="http://schemas.microsoft.com/office/drawing/2014/main" id="{00000000-0008-0000-0000-00007F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8" name="Check Box 128" hidden="1">
              <a:extLst>
                <a:ext uri="{63B3BB69-23CF-44E3-9099-C40C66FF867C}">
                  <a14:compatExt spid="_x0000_s61568"/>
                </a:ext>
                <a:ext uri="{FF2B5EF4-FFF2-40B4-BE49-F238E27FC236}">
                  <a16:creationId xmlns:a16="http://schemas.microsoft.com/office/drawing/2014/main" id="{00000000-0008-0000-0000-000080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69" name="Check Box 129" hidden="1">
              <a:extLst>
                <a:ext uri="{63B3BB69-23CF-44E3-9099-C40C66FF867C}">
                  <a14:compatExt spid="_x0000_s61569"/>
                </a:ext>
                <a:ext uri="{FF2B5EF4-FFF2-40B4-BE49-F238E27FC236}">
                  <a16:creationId xmlns:a16="http://schemas.microsoft.com/office/drawing/2014/main" id="{00000000-0008-0000-0000-00008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70" name="Check Box 130" hidden="1">
              <a:extLst>
                <a:ext uri="{63B3BB69-23CF-44E3-9099-C40C66FF867C}">
                  <a14:compatExt spid="_x0000_s61570"/>
                </a:ext>
                <a:ext uri="{FF2B5EF4-FFF2-40B4-BE49-F238E27FC236}">
                  <a16:creationId xmlns:a16="http://schemas.microsoft.com/office/drawing/2014/main" id="{00000000-0008-0000-0000-00008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71" name="Check Box 131" hidden="1">
              <a:extLst>
                <a:ext uri="{63B3BB69-23CF-44E3-9099-C40C66FF867C}">
                  <a14:compatExt spid="_x0000_s61571"/>
                </a:ext>
                <a:ext uri="{FF2B5EF4-FFF2-40B4-BE49-F238E27FC236}">
                  <a16:creationId xmlns:a16="http://schemas.microsoft.com/office/drawing/2014/main" id="{00000000-0008-0000-0000-00008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3</xdr:col>
          <xdr:colOff>0</xdr:colOff>
          <xdr:row>31</xdr:row>
          <xdr:rowOff>7620</xdr:rowOff>
        </xdr:to>
        <xdr:sp macro="" textlink="">
          <xdr:nvSpPr>
            <xdr:cNvPr id="61572" name="Check Box 132" hidden="1">
              <a:extLst>
                <a:ext uri="{63B3BB69-23CF-44E3-9099-C40C66FF867C}">
                  <a14:compatExt spid="_x0000_s61572"/>
                </a:ext>
                <a:ext uri="{FF2B5EF4-FFF2-40B4-BE49-F238E27FC236}">
                  <a16:creationId xmlns:a16="http://schemas.microsoft.com/office/drawing/2014/main" id="{00000000-0008-0000-0000-00008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7620</xdr:rowOff>
        </xdr:from>
        <xdr:to>
          <xdr:col>2</xdr:col>
          <xdr:colOff>198120</xdr:colOff>
          <xdr:row>34</xdr:row>
          <xdr:rowOff>7620</xdr:rowOff>
        </xdr:to>
        <xdr:sp macro="" textlink="">
          <xdr:nvSpPr>
            <xdr:cNvPr id="61573" name="Check Box 133" hidden="1">
              <a:extLst>
                <a:ext uri="{63B3BB69-23CF-44E3-9099-C40C66FF867C}">
                  <a14:compatExt spid="_x0000_s61573"/>
                </a:ext>
                <a:ext uri="{FF2B5EF4-FFF2-40B4-BE49-F238E27FC236}">
                  <a16:creationId xmlns:a16="http://schemas.microsoft.com/office/drawing/2014/main" id="{00000000-0008-0000-0000-00008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7620</xdr:rowOff>
        </xdr:from>
        <xdr:to>
          <xdr:col>2</xdr:col>
          <xdr:colOff>198120</xdr:colOff>
          <xdr:row>35</xdr:row>
          <xdr:rowOff>7620</xdr:rowOff>
        </xdr:to>
        <xdr:sp macro="" textlink="">
          <xdr:nvSpPr>
            <xdr:cNvPr id="61574" name="Check Box 134" hidden="1">
              <a:extLst>
                <a:ext uri="{63B3BB69-23CF-44E3-9099-C40C66FF867C}">
                  <a14:compatExt spid="_x0000_s61574"/>
                </a:ext>
                <a:ext uri="{FF2B5EF4-FFF2-40B4-BE49-F238E27FC236}">
                  <a16:creationId xmlns:a16="http://schemas.microsoft.com/office/drawing/2014/main" id="{00000000-0008-0000-0000-00008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7620</xdr:rowOff>
        </xdr:from>
        <xdr:to>
          <xdr:col>2</xdr:col>
          <xdr:colOff>198120</xdr:colOff>
          <xdr:row>37</xdr:row>
          <xdr:rowOff>7620</xdr:rowOff>
        </xdr:to>
        <xdr:sp macro="" textlink="">
          <xdr:nvSpPr>
            <xdr:cNvPr id="61575" name="Check Box 135" hidden="1">
              <a:extLst>
                <a:ext uri="{63B3BB69-23CF-44E3-9099-C40C66FF867C}">
                  <a14:compatExt spid="_x0000_s61575"/>
                </a:ext>
                <a:ext uri="{FF2B5EF4-FFF2-40B4-BE49-F238E27FC236}">
                  <a16:creationId xmlns:a16="http://schemas.microsoft.com/office/drawing/2014/main" id="{00000000-0008-0000-0000-00008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7620</xdr:rowOff>
        </xdr:from>
        <xdr:to>
          <xdr:col>2</xdr:col>
          <xdr:colOff>198120</xdr:colOff>
          <xdr:row>38</xdr:row>
          <xdr:rowOff>7620</xdr:rowOff>
        </xdr:to>
        <xdr:sp macro="" textlink="">
          <xdr:nvSpPr>
            <xdr:cNvPr id="61576" name="Check Box 136" hidden="1">
              <a:extLst>
                <a:ext uri="{63B3BB69-23CF-44E3-9099-C40C66FF867C}">
                  <a14:compatExt spid="_x0000_s61576"/>
                </a:ext>
                <a:ext uri="{FF2B5EF4-FFF2-40B4-BE49-F238E27FC236}">
                  <a16:creationId xmlns:a16="http://schemas.microsoft.com/office/drawing/2014/main" id="{00000000-0008-0000-0000-00008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7620</xdr:rowOff>
        </xdr:from>
        <xdr:to>
          <xdr:col>2</xdr:col>
          <xdr:colOff>198120</xdr:colOff>
          <xdr:row>39</xdr:row>
          <xdr:rowOff>7620</xdr:rowOff>
        </xdr:to>
        <xdr:sp macro="" textlink="">
          <xdr:nvSpPr>
            <xdr:cNvPr id="61577" name="Check Box 137" hidden="1">
              <a:extLst>
                <a:ext uri="{63B3BB69-23CF-44E3-9099-C40C66FF867C}">
                  <a14:compatExt spid="_x0000_s61577"/>
                </a:ext>
                <a:ext uri="{FF2B5EF4-FFF2-40B4-BE49-F238E27FC236}">
                  <a16:creationId xmlns:a16="http://schemas.microsoft.com/office/drawing/2014/main" id="{00000000-0008-0000-0000-000089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7620</xdr:rowOff>
        </xdr:from>
        <xdr:to>
          <xdr:col>2</xdr:col>
          <xdr:colOff>198120</xdr:colOff>
          <xdr:row>42</xdr:row>
          <xdr:rowOff>7620</xdr:rowOff>
        </xdr:to>
        <xdr:sp macro="" textlink="">
          <xdr:nvSpPr>
            <xdr:cNvPr id="61578" name="Check Box 138" hidden="1">
              <a:extLst>
                <a:ext uri="{63B3BB69-23CF-44E3-9099-C40C66FF867C}">
                  <a14:compatExt spid="_x0000_s61578"/>
                </a:ext>
                <a:ext uri="{FF2B5EF4-FFF2-40B4-BE49-F238E27FC236}">
                  <a16:creationId xmlns:a16="http://schemas.microsoft.com/office/drawing/2014/main" id="{00000000-0008-0000-0000-00008A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7620</xdr:rowOff>
        </xdr:from>
        <xdr:to>
          <xdr:col>2</xdr:col>
          <xdr:colOff>198120</xdr:colOff>
          <xdr:row>43</xdr:row>
          <xdr:rowOff>7620</xdr:rowOff>
        </xdr:to>
        <xdr:sp macro="" textlink="">
          <xdr:nvSpPr>
            <xdr:cNvPr id="61579" name="Check Box 139" hidden="1">
              <a:extLst>
                <a:ext uri="{63B3BB69-23CF-44E3-9099-C40C66FF867C}">
                  <a14:compatExt spid="_x0000_s61579"/>
                </a:ext>
                <a:ext uri="{FF2B5EF4-FFF2-40B4-BE49-F238E27FC236}">
                  <a16:creationId xmlns:a16="http://schemas.microsoft.com/office/drawing/2014/main" id="{00000000-0008-0000-0000-00008B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106045</xdr:colOff>
      <xdr:row>34</xdr:row>
      <xdr:rowOff>179070</xdr:rowOff>
    </xdr:from>
    <xdr:to>
      <xdr:col>25</xdr:col>
      <xdr:colOff>201295</xdr:colOff>
      <xdr:row>38</xdr:row>
      <xdr:rowOff>10795</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6964045" y="10059035"/>
          <a:ext cx="381000" cy="946785"/>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131445</xdr:colOff>
      <xdr:row>59</xdr:row>
      <xdr:rowOff>88265</xdr:rowOff>
    </xdr:from>
    <xdr:to>
      <xdr:col>21</xdr:col>
      <xdr:colOff>226695</xdr:colOff>
      <xdr:row>62</xdr:row>
      <xdr:rowOff>194310</xdr:rowOff>
    </xdr:to>
    <xdr:sp macro="" textlink="">
      <xdr:nvSpPr>
        <xdr:cNvPr id="3" name="右矢印 20">
          <a:extLst>
            <a:ext uri="{FF2B5EF4-FFF2-40B4-BE49-F238E27FC236}">
              <a16:creationId xmlns:a16="http://schemas.microsoft.com/office/drawing/2014/main" id="{00000000-0008-0000-2200-000003000000}"/>
            </a:ext>
          </a:extLst>
        </xdr:cNvPr>
        <xdr:cNvSpPr/>
      </xdr:nvSpPr>
      <xdr:spPr>
        <a:xfrm>
          <a:off x="5846445" y="17000855"/>
          <a:ext cx="381000" cy="942340"/>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61" Type="http://schemas.openxmlformats.org/officeDocument/2006/relationships/ctrlProp" Target="../ctrlProps/ctrlProp58.xml"/><Relationship Id="rId82" Type="http://schemas.openxmlformats.org/officeDocument/2006/relationships/ctrlProp" Target="../ctrlProps/ctrlProp79.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E8506-E458-405D-89A2-9B44D5CCE2CC}">
  <sheetPr>
    <tabColor rgb="FFFFFF00"/>
  </sheetPr>
  <dimension ref="A1:D46"/>
  <sheetViews>
    <sheetView showGridLines="0" tabSelected="1" view="pageBreakPreview" zoomScaleNormal="85" zoomScaleSheetLayoutView="100" workbookViewId="0">
      <selection sqref="A1:D1"/>
    </sheetView>
  </sheetViews>
  <sheetFormatPr defaultColWidth="8.77734375" defaultRowHeight="12.6" x14ac:dyDescent="0.2"/>
  <cols>
    <col min="1" max="1" width="32.77734375" style="5" customWidth="1"/>
    <col min="2" max="2" width="61.44140625" style="5" hidden="1" customWidth="1"/>
    <col min="3" max="3" width="3" style="5" customWidth="1"/>
    <col min="4" max="4" width="113.21875" style="4" customWidth="1"/>
    <col min="5" max="16384" width="8.77734375" style="3"/>
  </cols>
  <sheetData>
    <row r="1" spans="1:4" ht="49.5" customHeight="1" x14ac:dyDescent="0.2">
      <c r="A1" s="411" t="s">
        <v>510</v>
      </c>
      <c r="B1" s="411"/>
      <c r="C1" s="411"/>
      <c r="D1" s="411"/>
    </row>
    <row r="2" spans="1:4" ht="30" customHeight="1" x14ac:dyDescent="0.2">
      <c r="A2" s="390" t="s">
        <v>186</v>
      </c>
      <c r="B2" s="391" t="s">
        <v>449</v>
      </c>
      <c r="C2" s="392"/>
      <c r="D2" s="393" t="s">
        <v>137</v>
      </c>
    </row>
    <row r="3" spans="1:4" ht="30.45" customHeight="1" x14ac:dyDescent="0.2">
      <c r="A3" s="386" t="s">
        <v>451</v>
      </c>
      <c r="B3" s="389"/>
      <c r="C3" s="394"/>
      <c r="D3" s="401" t="s">
        <v>479</v>
      </c>
    </row>
    <row r="4" spans="1:4" ht="30.45" customHeight="1" x14ac:dyDescent="0.2">
      <c r="A4" s="384" t="s">
        <v>454</v>
      </c>
      <c r="B4" s="292" t="s">
        <v>456</v>
      </c>
      <c r="C4" s="414" t="s">
        <v>457</v>
      </c>
      <c r="D4" s="431"/>
    </row>
    <row r="5" spans="1:4" ht="30.45" customHeight="1" x14ac:dyDescent="0.2">
      <c r="A5" s="384" t="s">
        <v>455</v>
      </c>
      <c r="B5" s="292" t="s">
        <v>463</v>
      </c>
      <c r="C5" s="432" t="s">
        <v>457</v>
      </c>
      <c r="D5" s="432"/>
    </row>
    <row r="6" spans="1:4" ht="30.45" customHeight="1" x14ac:dyDescent="0.2">
      <c r="A6" s="423" t="s">
        <v>452</v>
      </c>
      <c r="B6" s="292" t="s">
        <v>453</v>
      </c>
      <c r="C6" s="394"/>
      <c r="D6" s="395" t="s">
        <v>507</v>
      </c>
    </row>
    <row r="7" spans="1:4" ht="30" customHeight="1" x14ac:dyDescent="0.2">
      <c r="A7" s="424"/>
      <c r="B7" s="292"/>
      <c r="C7" s="399"/>
      <c r="D7" s="396" t="s">
        <v>482</v>
      </c>
    </row>
    <row r="8" spans="1:4" ht="30" customHeight="1" x14ac:dyDescent="0.2">
      <c r="A8" s="425"/>
      <c r="B8" s="292"/>
      <c r="C8" s="414" t="s">
        <v>508</v>
      </c>
      <c r="D8" s="431"/>
    </row>
    <row r="9" spans="1:4" ht="29.55" customHeight="1" x14ac:dyDescent="0.2">
      <c r="A9" s="384" t="s">
        <v>458</v>
      </c>
      <c r="B9" s="292" t="s">
        <v>459</v>
      </c>
      <c r="C9" s="430" t="s">
        <v>457</v>
      </c>
      <c r="D9" s="430"/>
    </row>
    <row r="10" spans="1:4" ht="15.45" customHeight="1" x14ac:dyDescent="0.2">
      <c r="A10" s="423" t="s">
        <v>460</v>
      </c>
      <c r="B10" s="397" t="s">
        <v>461</v>
      </c>
      <c r="C10" s="426"/>
      <c r="D10" s="428" t="s">
        <v>485</v>
      </c>
    </row>
    <row r="11" spans="1:4" ht="15" customHeight="1" x14ac:dyDescent="0.2">
      <c r="A11" s="424"/>
      <c r="B11" s="397" t="s">
        <v>462</v>
      </c>
      <c r="C11" s="427"/>
      <c r="D11" s="429"/>
    </row>
    <row r="12" spans="1:4" ht="14.55" customHeight="1" x14ac:dyDescent="0.2">
      <c r="A12" s="424"/>
      <c r="B12" s="292"/>
      <c r="C12" s="400"/>
      <c r="D12" s="402" t="s">
        <v>480</v>
      </c>
    </row>
    <row r="13" spans="1:4" ht="30" customHeight="1" x14ac:dyDescent="0.2">
      <c r="A13" s="425"/>
      <c r="B13" s="292"/>
      <c r="C13" s="400"/>
      <c r="D13" s="402" t="s">
        <v>481</v>
      </c>
    </row>
    <row r="14" spans="1:4" ht="15.45" customHeight="1" x14ac:dyDescent="0.2">
      <c r="A14" s="423" t="s">
        <v>473</v>
      </c>
      <c r="B14" s="385" t="s">
        <v>464</v>
      </c>
      <c r="C14" s="426"/>
      <c r="D14" s="434" t="s">
        <v>468</v>
      </c>
    </row>
    <row r="15" spans="1:4" ht="15.45" customHeight="1" x14ac:dyDescent="0.2">
      <c r="A15" s="425"/>
      <c r="B15" s="385" t="s">
        <v>465</v>
      </c>
      <c r="C15" s="433"/>
      <c r="D15" s="435"/>
    </row>
    <row r="16" spans="1:4" ht="1.05" hidden="1" customHeight="1" x14ac:dyDescent="0.2">
      <c r="A16" s="423" t="s">
        <v>466</v>
      </c>
      <c r="B16" s="388" t="s">
        <v>467</v>
      </c>
      <c r="C16" s="426"/>
      <c r="D16" s="436" t="s">
        <v>472</v>
      </c>
    </row>
    <row r="17" spans="1:4" ht="105.45" hidden="1" customHeight="1" x14ac:dyDescent="0.2">
      <c r="A17" s="424"/>
      <c r="B17" s="385" t="s">
        <v>469</v>
      </c>
      <c r="C17" s="427"/>
      <c r="D17" s="437"/>
    </row>
    <row r="18" spans="1:4" ht="59.55" hidden="1" customHeight="1" x14ac:dyDescent="0.2">
      <c r="A18" s="424"/>
      <c r="B18" s="385" t="s">
        <v>470</v>
      </c>
      <c r="C18" s="427"/>
      <c r="D18" s="437"/>
    </row>
    <row r="19" spans="1:4" ht="29.55" hidden="1" customHeight="1" x14ac:dyDescent="0.2">
      <c r="A19" s="425"/>
      <c r="B19" s="385" t="s">
        <v>471</v>
      </c>
      <c r="C19" s="433"/>
      <c r="D19" s="438"/>
    </row>
    <row r="20" spans="1:4" ht="30.45" customHeight="1" x14ac:dyDescent="0.2">
      <c r="A20" s="423" t="s">
        <v>474</v>
      </c>
      <c r="B20" s="292" t="s">
        <v>450</v>
      </c>
      <c r="C20" s="394"/>
      <c r="D20" s="4" t="s">
        <v>478</v>
      </c>
    </row>
    <row r="21" spans="1:4" ht="30" customHeight="1" x14ac:dyDescent="0.2">
      <c r="A21" s="424"/>
      <c r="B21" s="292"/>
      <c r="C21" s="394"/>
      <c r="D21" s="398" t="s">
        <v>476</v>
      </c>
    </row>
    <row r="22" spans="1:4" ht="30" customHeight="1" x14ac:dyDescent="0.2">
      <c r="A22" s="424"/>
      <c r="B22" s="292"/>
      <c r="C22" s="394"/>
      <c r="D22" s="398" t="s">
        <v>475</v>
      </c>
    </row>
    <row r="23" spans="1:4" ht="30" customHeight="1" x14ac:dyDescent="0.2">
      <c r="A23" s="425"/>
      <c r="B23" s="292"/>
      <c r="C23" s="3"/>
      <c r="D23" s="398" t="s">
        <v>477</v>
      </c>
    </row>
    <row r="24" spans="1:4" ht="30" customHeight="1" x14ac:dyDescent="0.2">
      <c r="A24" s="387" t="s">
        <v>483</v>
      </c>
      <c r="B24" s="292"/>
      <c r="C24" s="394"/>
      <c r="D24" s="398" t="s">
        <v>484</v>
      </c>
    </row>
    <row r="25" spans="1:4" ht="30" customHeight="1" x14ac:dyDescent="0.2">
      <c r="A25" s="423" t="s">
        <v>509</v>
      </c>
      <c r="B25" s="292"/>
      <c r="C25" s="394"/>
      <c r="D25" s="4" t="s">
        <v>486</v>
      </c>
    </row>
    <row r="26" spans="1:4" ht="30" customHeight="1" x14ac:dyDescent="0.2">
      <c r="A26" s="425"/>
      <c r="B26" s="292"/>
      <c r="C26" s="394"/>
      <c r="D26" s="398" t="s">
        <v>516</v>
      </c>
    </row>
    <row r="27" spans="1:4" ht="30" customHeight="1" x14ac:dyDescent="0.2">
      <c r="A27" s="387" t="s">
        <v>512</v>
      </c>
      <c r="B27" s="292"/>
      <c r="C27" s="410" t="s">
        <v>511</v>
      </c>
    </row>
    <row r="28" spans="1:4" ht="30" customHeight="1" x14ac:dyDescent="0.2">
      <c r="A28" s="423" t="s">
        <v>487</v>
      </c>
      <c r="B28" s="292"/>
      <c r="C28" s="394"/>
      <c r="D28" s="398" t="s">
        <v>488</v>
      </c>
    </row>
    <row r="29" spans="1:4" ht="30" customHeight="1" x14ac:dyDescent="0.2">
      <c r="A29" s="424"/>
      <c r="B29" s="292"/>
      <c r="C29" s="394"/>
      <c r="D29" s="403" t="s">
        <v>489</v>
      </c>
    </row>
    <row r="30" spans="1:4" ht="30" customHeight="1" x14ac:dyDescent="0.2">
      <c r="A30" s="424"/>
      <c r="B30" s="292"/>
      <c r="C30" s="394"/>
      <c r="D30" s="404" t="s">
        <v>490</v>
      </c>
    </row>
    <row r="31" spans="1:4" ht="30" customHeight="1" x14ac:dyDescent="0.2">
      <c r="A31" s="425"/>
      <c r="B31" s="292"/>
      <c r="C31" s="394"/>
      <c r="D31" s="403" t="s">
        <v>491</v>
      </c>
    </row>
    <row r="32" spans="1:4" ht="30" customHeight="1" x14ac:dyDescent="0.2">
      <c r="A32" s="405" t="s">
        <v>492</v>
      </c>
      <c r="B32" s="292"/>
      <c r="C32" s="412" t="s">
        <v>15</v>
      </c>
      <c r="D32" s="413"/>
    </row>
    <row r="33" spans="1:4" ht="30" customHeight="1" x14ac:dyDescent="0.2">
      <c r="A33" s="420" t="s">
        <v>493</v>
      </c>
      <c r="B33" s="292"/>
      <c r="C33" s="412" t="s">
        <v>494</v>
      </c>
      <c r="D33" s="413"/>
    </row>
    <row r="34" spans="1:4" ht="30" customHeight="1" x14ac:dyDescent="0.2">
      <c r="A34" s="421"/>
      <c r="B34" s="292"/>
      <c r="C34" s="406"/>
      <c r="D34" s="404" t="s">
        <v>490</v>
      </c>
    </row>
    <row r="35" spans="1:4" ht="30" customHeight="1" x14ac:dyDescent="0.2">
      <c r="A35" s="421"/>
      <c r="B35" s="292"/>
      <c r="C35" s="406"/>
      <c r="D35" s="403" t="s">
        <v>495</v>
      </c>
    </row>
    <row r="36" spans="1:4" ht="30" customHeight="1" x14ac:dyDescent="0.2">
      <c r="A36" s="421"/>
      <c r="B36" s="292"/>
      <c r="C36" s="412" t="s">
        <v>496</v>
      </c>
      <c r="D36" s="413"/>
    </row>
    <row r="37" spans="1:4" ht="30" customHeight="1" x14ac:dyDescent="0.2">
      <c r="A37" s="422"/>
      <c r="B37" s="292"/>
      <c r="C37" s="406"/>
      <c r="D37" s="403" t="s">
        <v>497</v>
      </c>
    </row>
    <row r="38" spans="1:4" ht="30" customHeight="1" x14ac:dyDescent="0.2">
      <c r="A38" s="420" t="s">
        <v>498</v>
      </c>
      <c r="B38" s="407"/>
      <c r="C38" s="406"/>
      <c r="D38" s="404" t="s">
        <v>490</v>
      </c>
    </row>
    <row r="39" spans="1:4" ht="30" customHeight="1" x14ac:dyDescent="0.2">
      <c r="A39" s="421"/>
      <c r="B39" s="407"/>
      <c r="C39" s="406"/>
      <c r="D39" s="403" t="s">
        <v>499</v>
      </c>
    </row>
    <row r="40" spans="1:4" ht="30" customHeight="1" x14ac:dyDescent="0.2">
      <c r="A40" s="422"/>
      <c r="B40" s="407"/>
      <c r="C40" s="412" t="s">
        <v>502</v>
      </c>
      <c r="D40" s="413"/>
    </row>
    <row r="41" spans="1:4" ht="30" customHeight="1" x14ac:dyDescent="0.2">
      <c r="A41" s="408" t="s">
        <v>500</v>
      </c>
      <c r="B41" s="292"/>
      <c r="C41" s="412" t="s">
        <v>501</v>
      </c>
      <c r="D41" s="413"/>
    </row>
    <row r="42" spans="1:4" ht="30" customHeight="1" x14ac:dyDescent="0.2">
      <c r="A42" s="418" t="s">
        <v>515</v>
      </c>
      <c r="B42" s="292"/>
      <c r="C42" s="406"/>
      <c r="D42" s="403" t="s">
        <v>503</v>
      </c>
    </row>
    <row r="43" spans="1:4" ht="30" customHeight="1" x14ac:dyDescent="0.2">
      <c r="A43" s="419"/>
      <c r="B43" s="292"/>
      <c r="C43" s="406"/>
      <c r="D43" s="403" t="s">
        <v>504</v>
      </c>
    </row>
    <row r="44" spans="1:4" ht="30" customHeight="1" x14ac:dyDescent="0.2">
      <c r="A44" s="409" t="s">
        <v>505</v>
      </c>
      <c r="B44" s="292" t="s">
        <v>513</v>
      </c>
      <c r="C44" s="412" t="s">
        <v>506</v>
      </c>
      <c r="D44" s="413"/>
    </row>
    <row r="45" spans="1:4" ht="30" customHeight="1" x14ac:dyDescent="0.2">
      <c r="A45" s="384" t="s">
        <v>13</v>
      </c>
      <c r="B45" s="292"/>
      <c r="C45" s="414" t="s">
        <v>15</v>
      </c>
      <c r="D45" s="415"/>
    </row>
    <row r="46" spans="1:4" ht="30" customHeight="1" x14ac:dyDescent="0.2">
      <c r="A46" s="416" t="s">
        <v>514</v>
      </c>
      <c r="B46" s="416"/>
      <c r="C46" s="416"/>
      <c r="D46" s="417"/>
    </row>
  </sheetData>
  <mergeCells count="29">
    <mergeCell ref="A20:A23"/>
    <mergeCell ref="A25:A26"/>
    <mergeCell ref="C9:D9"/>
    <mergeCell ref="C4:D4"/>
    <mergeCell ref="C5:D5"/>
    <mergeCell ref="A6:A8"/>
    <mergeCell ref="C8:D8"/>
    <mergeCell ref="A14:A15"/>
    <mergeCell ref="C14:C15"/>
    <mergeCell ref="D14:D15"/>
    <mergeCell ref="A16:A19"/>
    <mergeCell ref="C16:C19"/>
    <mergeCell ref="D16:D19"/>
    <mergeCell ref="A1:D1"/>
    <mergeCell ref="C44:D44"/>
    <mergeCell ref="C45:D45"/>
    <mergeCell ref="A46:D46"/>
    <mergeCell ref="C41:D41"/>
    <mergeCell ref="A42:A43"/>
    <mergeCell ref="C32:D32"/>
    <mergeCell ref="A33:A37"/>
    <mergeCell ref="C33:D33"/>
    <mergeCell ref="C36:D36"/>
    <mergeCell ref="A38:A40"/>
    <mergeCell ref="C40:D40"/>
    <mergeCell ref="A28:A31"/>
    <mergeCell ref="A10:A13"/>
    <mergeCell ref="C10:C11"/>
    <mergeCell ref="D10:D11"/>
  </mergeCells>
  <phoneticPr fontId="48"/>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2</xdr:col>
                    <xdr:colOff>0</xdr:colOff>
                    <xdr:row>2</xdr:row>
                    <xdr:rowOff>7620</xdr:rowOff>
                  </from>
                  <to>
                    <xdr:col>2</xdr:col>
                    <xdr:colOff>198120</xdr:colOff>
                    <xdr:row>3</xdr:row>
                    <xdr:rowOff>0</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1</xdr:col>
                    <xdr:colOff>0</xdr:colOff>
                    <xdr:row>9</xdr:row>
                    <xdr:rowOff>7620</xdr:rowOff>
                  </from>
                  <to>
                    <xdr:col>3</xdr:col>
                    <xdr:colOff>0</xdr:colOff>
                    <xdr:row>11</xdr:row>
                    <xdr:rowOff>0</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1</xdr:col>
                    <xdr:colOff>0</xdr:colOff>
                    <xdr:row>5</xdr:row>
                    <xdr:rowOff>0</xdr:rowOff>
                  </from>
                  <to>
                    <xdr:col>3</xdr:col>
                    <xdr:colOff>0</xdr:colOff>
                    <xdr:row>5</xdr:row>
                    <xdr:rowOff>381000</xdr:rowOff>
                  </to>
                </anchor>
              </controlPr>
            </control>
          </mc:Choice>
        </mc:AlternateContent>
        <mc:AlternateContent xmlns:mc="http://schemas.openxmlformats.org/markup-compatibility/2006">
          <mc:Choice Requires="x14">
            <control shapeId="61444" r:id="rId7" name="Check Box 4">
              <controlPr defaultSize="0" autoFill="0" autoLine="0" autoPict="0">
                <anchor moveWithCells="1">
                  <from>
                    <xdr:col>1</xdr:col>
                    <xdr:colOff>0</xdr:colOff>
                    <xdr:row>13</xdr:row>
                    <xdr:rowOff>7620</xdr:rowOff>
                  </from>
                  <to>
                    <xdr:col>3</xdr:col>
                    <xdr:colOff>0</xdr:colOff>
                    <xdr:row>15</xdr:row>
                    <xdr:rowOff>0</xdr:rowOff>
                  </to>
                </anchor>
              </controlPr>
            </control>
          </mc:Choice>
        </mc:AlternateContent>
        <mc:AlternateContent xmlns:mc="http://schemas.openxmlformats.org/markup-compatibility/2006">
          <mc:Choice Requires="x14">
            <control shapeId="61445" r:id="rId8" name="Check Box 5">
              <controlPr defaultSize="0" autoFill="0" autoLine="0" autoPict="0">
                <anchor moveWithCells="1">
                  <from>
                    <xdr:col>1</xdr:col>
                    <xdr:colOff>0</xdr:colOff>
                    <xdr:row>19</xdr:row>
                    <xdr:rowOff>7620</xdr:rowOff>
                  </from>
                  <to>
                    <xdr:col>3</xdr:col>
                    <xdr:colOff>0</xdr:colOff>
                    <xdr:row>20</xdr:row>
                    <xdr:rowOff>0</xdr:rowOff>
                  </to>
                </anchor>
              </controlPr>
            </control>
          </mc:Choice>
        </mc:AlternateContent>
        <mc:AlternateContent xmlns:mc="http://schemas.openxmlformats.org/markup-compatibility/2006">
          <mc:Choice Requires="x14">
            <control shapeId="61446" r:id="rId9" name="Check Box 6">
              <controlPr defaultSize="0" autoFill="0" autoLine="0" autoPict="0">
                <anchor moveWithCells="1">
                  <from>
                    <xdr:col>2</xdr:col>
                    <xdr:colOff>0</xdr:colOff>
                    <xdr:row>20</xdr:row>
                    <xdr:rowOff>7620</xdr:rowOff>
                  </from>
                  <to>
                    <xdr:col>3</xdr:col>
                    <xdr:colOff>0</xdr:colOff>
                    <xdr:row>21</xdr:row>
                    <xdr:rowOff>7620</xdr:rowOff>
                  </to>
                </anchor>
              </controlPr>
            </control>
          </mc:Choice>
        </mc:AlternateContent>
        <mc:AlternateContent xmlns:mc="http://schemas.openxmlformats.org/markup-compatibility/2006">
          <mc:Choice Requires="x14">
            <control shapeId="61447" r:id="rId10" name="Check Box 7">
              <controlPr defaultSize="0" autoFill="0" autoLine="0" autoPict="0">
                <anchor moveWithCells="1">
                  <from>
                    <xdr:col>2</xdr:col>
                    <xdr:colOff>0</xdr:colOff>
                    <xdr:row>22</xdr:row>
                    <xdr:rowOff>7620</xdr:rowOff>
                  </from>
                  <to>
                    <xdr:col>3</xdr:col>
                    <xdr:colOff>0</xdr:colOff>
                    <xdr:row>23</xdr:row>
                    <xdr:rowOff>7620</xdr:rowOff>
                  </to>
                </anchor>
              </controlPr>
            </control>
          </mc:Choice>
        </mc:AlternateContent>
        <mc:AlternateContent xmlns:mc="http://schemas.openxmlformats.org/markup-compatibility/2006">
          <mc:Choice Requires="x14">
            <control shapeId="61448" r:id="rId11" name="Check Box 8">
              <controlPr defaultSize="0" autoFill="0" autoLine="0" autoPict="0">
                <anchor moveWithCells="1">
                  <from>
                    <xdr:col>2</xdr:col>
                    <xdr:colOff>0</xdr:colOff>
                    <xdr:row>23</xdr:row>
                    <xdr:rowOff>7620</xdr:rowOff>
                  </from>
                  <to>
                    <xdr:col>3</xdr:col>
                    <xdr:colOff>0</xdr:colOff>
                    <xdr:row>24</xdr:row>
                    <xdr:rowOff>7620</xdr:rowOff>
                  </to>
                </anchor>
              </controlPr>
            </control>
          </mc:Choice>
        </mc:AlternateContent>
        <mc:AlternateContent xmlns:mc="http://schemas.openxmlformats.org/markup-compatibility/2006">
          <mc:Choice Requires="x14">
            <control shapeId="61449" r:id="rId12" name="Check Box 9">
              <controlPr defaultSize="0" autoFill="0" autoLine="0" autoPict="0">
                <anchor moveWithCells="1">
                  <from>
                    <xdr:col>1</xdr:col>
                    <xdr:colOff>0</xdr:colOff>
                    <xdr:row>11</xdr:row>
                    <xdr:rowOff>7620</xdr:rowOff>
                  </from>
                  <to>
                    <xdr:col>3</xdr:col>
                    <xdr:colOff>0</xdr:colOff>
                    <xdr:row>12</xdr:row>
                    <xdr:rowOff>15240</xdr:rowOff>
                  </to>
                </anchor>
              </controlPr>
            </control>
          </mc:Choice>
        </mc:AlternateContent>
        <mc:AlternateContent xmlns:mc="http://schemas.openxmlformats.org/markup-compatibility/2006">
          <mc:Choice Requires="x14">
            <control shapeId="61450" r:id="rId13" name="Check Box 10">
              <controlPr defaultSize="0" autoFill="0" autoLine="0" autoPict="0">
                <anchor moveWithCells="1">
                  <from>
                    <xdr:col>2</xdr:col>
                    <xdr:colOff>0</xdr:colOff>
                    <xdr:row>12</xdr:row>
                    <xdr:rowOff>7620</xdr:rowOff>
                  </from>
                  <to>
                    <xdr:col>3</xdr:col>
                    <xdr:colOff>0</xdr:colOff>
                    <xdr:row>13</xdr:row>
                    <xdr:rowOff>7620</xdr:rowOff>
                  </to>
                </anchor>
              </controlPr>
            </control>
          </mc:Choice>
        </mc:AlternateContent>
        <mc:AlternateContent xmlns:mc="http://schemas.openxmlformats.org/markup-compatibility/2006">
          <mc:Choice Requires="x14">
            <control shapeId="61451" r:id="rId14" name="Check Box 11">
              <controlPr defaultSize="0" autoFill="0" autoLine="0" autoPict="0">
                <anchor moveWithCells="1">
                  <from>
                    <xdr:col>1</xdr:col>
                    <xdr:colOff>0</xdr:colOff>
                    <xdr:row>6</xdr:row>
                    <xdr:rowOff>7620</xdr:rowOff>
                  </from>
                  <to>
                    <xdr:col>2</xdr:col>
                    <xdr:colOff>198120</xdr:colOff>
                    <xdr:row>7</xdr:row>
                    <xdr:rowOff>0</xdr:rowOff>
                  </to>
                </anchor>
              </controlPr>
            </control>
          </mc:Choice>
        </mc:AlternateContent>
        <mc:AlternateContent xmlns:mc="http://schemas.openxmlformats.org/markup-compatibility/2006">
          <mc:Choice Requires="x14">
            <control shapeId="61452" r:id="rId15" name="Check Box 12">
              <controlPr defaultSize="0" autoFill="0" autoLine="0" autoPict="0">
                <anchor moveWithCells="1">
                  <from>
                    <xdr:col>2</xdr:col>
                    <xdr:colOff>0</xdr:colOff>
                    <xdr:row>20</xdr:row>
                    <xdr:rowOff>7620</xdr:rowOff>
                  </from>
                  <to>
                    <xdr:col>3</xdr:col>
                    <xdr:colOff>0</xdr:colOff>
                    <xdr:row>21</xdr:row>
                    <xdr:rowOff>7620</xdr:rowOff>
                  </to>
                </anchor>
              </controlPr>
            </control>
          </mc:Choice>
        </mc:AlternateContent>
        <mc:AlternateContent xmlns:mc="http://schemas.openxmlformats.org/markup-compatibility/2006">
          <mc:Choice Requires="x14">
            <control shapeId="61453" r:id="rId16" name="Check Box 13">
              <controlPr defaultSize="0" autoFill="0" autoLine="0" autoPict="0">
                <anchor moveWithCells="1">
                  <from>
                    <xdr:col>2</xdr:col>
                    <xdr:colOff>0</xdr:colOff>
                    <xdr:row>21</xdr:row>
                    <xdr:rowOff>7620</xdr:rowOff>
                  </from>
                  <to>
                    <xdr:col>3</xdr:col>
                    <xdr:colOff>0</xdr:colOff>
                    <xdr:row>22</xdr:row>
                    <xdr:rowOff>7620</xdr:rowOff>
                  </to>
                </anchor>
              </controlPr>
            </control>
          </mc:Choice>
        </mc:AlternateContent>
        <mc:AlternateContent xmlns:mc="http://schemas.openxmlformats.org/markup-compatibility/2006">
          <mc:Choice Requires="x14">
            <control shapeId="61454" r:id="rId17" name="Check Box 14">
              <controlPr defaultSize="0" autoFill="0" autoLine="0" autoPict="0">
                <anchor moveWithCells="1">
                  <from>
                    <xdr:col>2</xdr:col>
                    <xdr:colOff>0</xdr:colOff>
                    <xdr:row>23</xdr:row>
                    <xdr:rowOff>7620</xdr:rowOff>
                  </from>
                  <to>
                    <xdr:col>3</xdr:col>
                    <xdr:colOff>0</xdr:colOff>
                    <xdr:row>24</xdr:row>
                    <xdr:rowOff>7620</xdr:rowOff>
                  </to>
                </anchor>
              </controlPr>
            </control>
          </mc:Choice>
        </mc:AlternateContent>
        <mc:AlternateContent xmlns:mc="http://schemas.openxmlformats.org/markup-compatibility/2006">
          <mc:Choice Requires="x14">
            <control shapeId="61455" r:id="rId18" name="Check Box 15">
              <controlPr defaultSize="0" autoFill="0" autoLine="0" autoPict="0">
                <anchor moveWithCells="1">
                  <from>
                    <xdr:col>2</xdr:col>
                    <xdr:colOff>0</xdr:colOff>
                    <xdr:row>24</xdr:row>
                    <xdr:rowOff>7620</xdr:rowOff>
                  </from>
                  <to>
                    <xdr:col>3</xdr:col>
                    <xdr:colOff>0</xdr:colOff>
                    <xdr:row>25</xdr:row>
                    <xdr:rowOff>7620</xdr:rowOff>
                  </to>
                </anchor>
              </controlPr>
            </control>
          </mc:Choice>
        </mc:AlternateContent>
        <mc:AlternateContent xmlns:mc="http://schemas.openxmlformats.org/markup-compatibility/2006">
          <mc:Choice Requires="x14">
            <control shapeId="61456" r:id="rId19" name="Check Box 16">
              <controlPr defaultSize="0" autoFill="0" autoLine="0" autoPict="0">
                <anchor moveWithCells="1">
                  <from>
                    <xdr:col>2</xdr:col>
                    <xdr:colOff>0</xdr:colOff>
                    <xdr:row>24</xdr:row>
                    <xdr:rowOff>7620</xdr:rowOff>
                  </from>
                  <to>
                    <xdr:col>3</xdr:col>
                    <xdr:colOff>0</xdr:colOff>
                    <xdr:row>25</xdr:row>
                    <xdr:rowOff>7620</xdr:rowOff>
                  </to>
                </anchor>
              </controlPr>
            </control>
          </mc:Choice>
        </mc:AlternateContent>
        <mc:AlternateContent xmlns:mc="http://schemas.openxmlformats.org/markup-compatibility/2006">
          <mc:Choice Requires="x14">
            <control shapeId="61457" r:id="rId20" name="Check Box 17">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58" r:id="rId21" name="Check Box 18">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59" r:id="rId22" name="Check Box 19">
              <controlPr defaultSize="0" autoFill="0" autoLine="0" autoPict="0">
                <anchor moveWithCells="1">
                  <from>
                    <xdr:col>2</xdr:col>
                    <xdr:colOff>0</xdr:colOff>
                    <xdr:row>24</xdr:row>
                    <xdr:rowOff>7620</xdr:rowOff>
                  </from>
                  <to>
                    <xdr:col>3</xdr:col>
                    <xdr:colOff>0</xdr:colOff>
                    <xdr:row>25</xdr:row>
                    <xdr:rowOff>7620</xdr:rowOff>
                  </to>
                </anchor>
              </controlPr>
            </control>
          </mc:Choice>
        </mc:AlternateContent>
        <mc:AlternateContent xmlns:mc="http://schemas.openxmlformats.org/markup-compatibility/2006">
          <mc:Choice Requires="x14">
            <control shapeId="61460" r:id="rId23" name="Check Box 20">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61" r:id="rId24" name="Check Box 21">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62" r:id="rId25" name="Check Box 22">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63" r:id="rId26" name="Check Box 23">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66" r:id="rId27" name="Check Box 26">
              <controlPr defaultSize="0" autoFill="0" autoLine="0" autoPict="0">
                <anchor moveWithCells="1">
                  <from>
                    <xdr:col>2</xdr:col>
                    <xdr:colOff>0</xdr:colOff>
                    <xdr:row>25</xdr:row>
                    <xdr:rowOff>7620</xdr:rowOff>
                  </from>
                  <to>
                    <xdr:col>3</xdr:col>
                    <xdr:colOff>0</xdr:colOff>
                    <xdr:row>26</xdr:row>
                    <xdr:rowOff>7620</xdr:rowOff>
                  </to>
                </anchor>
              </controlPr>
            </control>
          </mc:Choice>
        </mc:AlternateContent>
        <mc:AlternateContent xmlns:mc="http://schemas.openxmlformats.org/markup-compatibility/2006">
          <mc:Choice Requires="x14">
            <control shapeId="61475" r:id="rId28" name="Check Box 35">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76" r:id="rId29" name="Check Box 36">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78" r:id="rId30" name="Check Box 38">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79" r:id="rId31" name="Check Box 39">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0" r:id="rId32" name="Check Box 40">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1" r:id="rId33" name="Check Box 41">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2" r:id="rId34" name="Check Box 42">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3" r:id="rId35" name="Check Box 43">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4" r:id="rId36" name="Check Box 44">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5" r:id="rId37" name="Check Box 45">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6" r:id="rId38" name="Check Box 46">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87" r:id="rId39" name="Check Box 47">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88" r:id="rId40" name="Check Box 48">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489" r:id="rId41" name="Check Box 49">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0" r:id="rId42" name="Check Box 50">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1" r:id="rId43" name="Check Box 51">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2" r:id="rId44" name="Check Box 52">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3" r:id="rId45" name="Check Box 53">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4" r:id="rId46" name="Check Box 54">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5" r:id="rId47" name="Check Box 55">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6" r:id="rId48" name="Check Box 56">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7" r:id="rId49" name="Check Box 57">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8" r:id="rId50" name="Check Box 58">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499" r:id="rId51" name="Check Box 59">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500" r:id="rId52" name="Check Box 60">
              <controlPr defaultSize="0" autoFill="0" autoLine="0" autoPict="0">
                <anchor moveWithCells="1">
                  <from>
                    <xdr:col>2</xdr:col>
                    <xdr:colOff>0</xdr:colOff>
                    <xdr:row>28</xdr:row>
                    <xdr:rowOff>7620</xdr:rowOff>
                  </from>
                  <to>
                    <xdr:col>3</xdr:col>
                    <xdr:colOff>0</xdr:colOff>
                    <xdr:row>29</xdr:row>
                    <xdr:rowOff>7620</xdr:rowOff>
                  </to>
                </anchor>
              </controlPr>
            </control>
          </mc:Choice>
        </mc:AlternateContent>
        <mc:AlternateContent xmlns:mc="http://schemas.openxmlformats.org/markup-compatibility/2006">
          <mc:Choice Requires="x14">
            <control shapeId="61501" r:id="rId53" name="Check Box 61">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2" r:id="rId54" name="Check Box 62">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3" r:id="rId55" name="Check Box 63">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4" r:id="rId56" name="Check Box 64">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5" r:id="rId57" name="Check Box 65">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6" r:id="rId58" name="Check Box 66">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7" r:id="rId59" name="Check Box 67">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8" r:id="rId60" name="Check Box 68">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09" r:id="rId61" name="Check Box 69">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0" r:id="rId62" name="Check Box 70">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1" r:id="rId63" name="Check Box 71">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2" r:id="rId64" name="Check Box 72">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3" r:id="rId65" name="Check Box 73">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4" r:id="rId66" name="Check Box 74">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5" r:id="rId67" name="Check Box 75">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6" r:id="rId68" name="Check Box 76">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7" r:id="rId69" name="Check Box 77">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18" r:id="rId70" name="Check Box 78">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19" r:id="rId71" name="Check Box 79">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0" r:id="rId72" name="Check Box 80">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21" r:id="rId73" name="Check Box 81">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2" r:id="rId74" name="Check Box 82">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3" r:id="rId75" name="Check Box 83">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4" r:id="rId76" name="Check Box 84">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5" r:id="rId77" name="Check Box 85">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6" r:id="rId78" name="Check Box 86">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7" r:id="rId79" name="Check Box 87">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8" r:id="rId80" name="Check Box 88">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29" r:id="rId81" name="Check Box 89">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30" r:id="rId82" name="Check Box 90">
              <controlPr defaultSize="0" autoFill="0" autoLine="0" autoPict="0">
                <anchor moveWithCells="1">
                  <from>
                    <xdr:col>2</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531" r:id="rId83" name="Check Box 91">
              <controlPr defaultSize="0" autoFill="0" autoLine="0" autoPict="0">
                <anchor moveWithCells="1">
                  <from>
                    <xdr:col>1</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532" r:id="rId84" name="Check Box 92">
              <controlPr defaultSize="0" autoFill="0" autoLine="0" autoPict="0">
                <anchor moveWithCells="1">
                  <from>
                    <xdr:col>1</xdr:col>
                    <xdr:colOff>0</xdr:colOff>
                    <xdr:row>27</xdr:row>
                    <xdr:rowOff>7620</xdr:rowOff>
                  </from>
                  <to>
                    <xdr:col>3</xdr:col>
                    <xdr:colOff>0</xdr:colOff>
                    <xdr:row>28</xdr:row>
                    <xdr:rowOff>7620</xdr:rowOff>
                  </to>
                </anchor>
              </controlPr>
            </control>
          </mc:Choice>
        </mc:AlternateContent>
        <mc:AlternateContent xmlns:mc="http://schemas.openxmlformats.org/markup-compatibility/2006">
          <mc:Choice Requires="x14">
            <control shapeId="61533" r:id="rId85" name="Check Box 93">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4" r:id="rId86" name="Check Box 94">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5" r:id="rId87" name="Check Box 95">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6" r:id="rId88" name="Check Box 96">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7" r:id="rId89" name="Check Box 97">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8" r:id="rId90" name="Check Box 98">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39" r:id="rId91" name="Check Box 99">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0" r:id="rId92" name="Check Box 100">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1" r:id="rId93" name="Check Box 101">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2" r:id="rId94" name="Check Box 102">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3" r:id="rId95" name="Check Box 103">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4" r:id="rId96" name="Check Box 104">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5" r:id="rId97" name="Check Box 105">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6" r:id="rId98" name="Check Box 106">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7" r:id="rId99" name="Check Box 107">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8" r:id="rId100" name="Check Box 108">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49" r:id="rId101" name="Check Box 109">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50" r:id="rId102" name="Check Box 110">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1" r:id="rId103" name="Check Box 111">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2" r:id="rId104" name="Check Box 112">
              <controlPr defaultSize="0" autoFill="0" autoLine="0" autoPict="0">
                <anchor moveWithCells="1">
                  <from>
                    <xdr:col>2</xdr:col>
                    <xdr:colOff>0</xdr:colOff>
                    <xdr:row>29</xdr:row>
                    <xdr:rowOff>7620</xdr:rowOff>
                  </from>
                  <to>
                    <xdr:col>3</xdr:col>
                    <xdr:colOff>0</xdr:colOff>
                    <xdr:row>30</xdr:row>
                    <xdr:rowOff>7620</xdr:rowOff>
                  </to>
                </anchor>
              </controlPr>
            </control>
          </mc:Choice>
        </mc:AlternateContent>
        <mc:AlternateContent xmlns:mc="http://schemas.openxmlformats.org/markup-compatibility/2006">
          <mc:Choice Requires="x14">
            <control shapeId="61553" r:id="rId105" name="Check Box 113">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4" r:id="rId106" name="Check Box 114">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5" r:id="rId107" name="Check Box 115">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6" r:id="rId108" name="Check Box 116">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7" r:id="rId109" name="Check Box 117">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8" r:id="rId110" name="Check Box 118">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59" r:id="rId111" name="Check Box 119">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0" r:id="rId112" name="Check Box 120">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1" r:id="rId113" name="Check Box 121">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2" r:id="rId114" name="Check Box 122">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3" r:id="rId115" name="Check Box 123">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4" r:id="rId116" name="Check Box 124">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5" r:id="rId117" name="Check Box 125">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6" r:id="rId118" name="Check Box 126">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7" r:id="rId119" name="Check Box 127">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8" r:id="rId120" name="Check Box 128">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69" r:id="rId121" name="Check Box 129">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70" r:id="rId122" name="Check Box 130">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71" r:id="rId123" name="Check Box 131">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72" r:id="rId124" name="Check Box 132">
              <controlPr defaultSize="0" autoFill="0" autoLine="0" autoPict="0">
                <anchor moveWithCells="1">
                  <from>
                    <xdr:col>2</xdr:col>
                    <xdr:colOff>0</xdr:colOff>
                    <xdr:row>30</xdr:row>
                    <xdr:rowOff>7620</xdr:rowOff>
                  </from>
                  <to>
                    <xdr:col>3</xdr:col>
                    <xdr:colOff>0</xdr:colOff>
                    <xdr:row>31</xdr:row>
                    <xdr:rowOff>7620</xdr:rowOff>
                  </to>
                </anchor>
              </controlPr>
            </control>
          </mc:Choice>
        </mc:AlternateContent>
        <mc:AlternateContent xmlns:mc="http://schemas.openxmlformats.org/markup-compatibility/2006">
          <mc:Choice Requires="x14">
            <control shapeId="61573" r:id="rId125" name="Check Box 133">
              <controlPr defaultSize="0" autoFill="0" autoLine="0" autoPict="0">
                <anchor moveWithCells="1">
                  <from>
                    <xdr:col>2</xdr:col>
                    <xdr:colOff>0</xdr:colOff>
                    <xdr:row>33</xdr:row>
                    <xdr:rowOff>7620</xdr:rowOff>
                  </from>
                  <to>
                    <xdr:col>2</xdr:col>
                    <xdr:colOff>198120</xdr:colOff>
                    <xdr:row>34</xdr:row>
                    <xdr:rowOff>7620</xdr:rowOff>
                  </to>
                </anchor>
              </controlPr>
            </control>
          </mc:Choice>
        </mc:AlternateContent>
        <mc:AlternateContent xmlns:mc="http://schemas.openxmlformats.org/markup-compatibility/2006">
          <mc:Choice Requires="x14">
            <control shapeId="61574" r:id="rId126" name="Check Box 134">
              <controlPr defaultSize="0" autoFill="0" autoLine="0" autoPict="0">
                <anchor moveWithCells="1">
                  <from>
                    <xdr:col>2</xdr:col>
                    <xdr:colOff>0</xdr:colOff>
                    <xdr:row>34</xdr:row>
                    <xdr:rowOff>7620</xdr:rowOff>
                  </from>
                  <to>
                    <xdr:col>2</xdr:col>
                    <xdr:colOff>198120</xdr:colOff>
                    <xdr:row>35</xdr:row>
                    <xdr:rowOff>7620</xdr:rowOff>
                  </to>
                </anchor>
              </controlPr>
            </control>
          </mc:Choice>
        </mc:AlternateContent>
        <mc:AlternateContent xmlns:mc="http://schemas.openxmlformats.org/markup-compatibility/2006">
          <mc:Choice Requires="x14">
            <control shapeId="61575" r:id="rId127" name="Check Box 135">
              <controlPr defaultSize="0" autoFill="0" autoLine="0" autoPict="0">
                <anchor moveWithCells="1">
                  <from>
                    <xdr:col>2</xdr:col>
                    <xdr:colOff>0</xdr:colOff>
                    <xdr:row>36</xdr:row>
                    <xdr:rowOff>7620</xdr:rowOff>
                  </from>
                  <to>
                    <xdr:col>2</xdr:col>
                    <xdr:colOff>198120</xdr:colOff>
                    <xdr:row>37</xdr:row>
                    <xdr:rowOff>7620</xdr:rowOff>
                  </to>
                </anchor>
              </controlPr>
            </control>
          </mc:Choice>
        </mc:AlternateContent>
        <mc:AlternateContent xmlns:mc="http://schemas.openxmlformats.org/markup-compatibility/2006">
          <mc:Choice Requires="x14">
            <control shapeId="61576" r:id="rId128" name="Check Box 136">
              <controlPr defaultSize="0" autoFill="0" autoLine="0" autoPict="0">
                <anchor moveWithCells="1">
                  <from>
                    <xdr:col>2</xdr:col>
                    <xdr:colOff>0</xdr:colOff>
                    <xdr:row>37</xdr:row>
                    <xdr:rowOff>7620</xdr:rowOff>
                  </from>
                  <to>
                    <xdr:col>2</xdr:col>
                    <xdr:colOff>198120</xdr:colOff>
                    <xdr:row>38</xdr:row>
                    <xdr:rowOff>7620</xdr:rowOff>
                  </to>
                </anchor>
              </controlPr>
            </control>
          </mc:Choice>
        </mc:AlternateContent>
        <mc:AlternateContent xmlns:mc="http://schemas.openxmlformats.org/markup-compatibility/2006">
          <mc:Choice Requires="x14">
            <control shapeId="61577" r:id="rId129" name="Check Box 137">
              <controlPr defaultSize="0" autoFill="0" autoLine="0" autoPict="0">
                <anchor moveWithCells="1">
                  <from>
                    <xdr:col>2</xdr:col>
                    <xdr:colOff>0</xdr:colOff>
                    <xdr:row>38</xdr:row>
                    <xdr:rowOff>7620</xdr:rowOff>
                  </from>
                  <to>
                    <xdr:col>2</xdr:col>
                    <xdr:colOff>198120</xdr:colOff>
                    <xdr:row>39</xdr:row>
                    <xdr:rowOff>7620</xdr:rowOff>
                  </to>
                </anchor>
              </controlPr>
            </control>
          </mc:Choice>
        </mc:AlternateContent>
        <mc:AlternateContent xmlns:mc="http://schemas.openxmlformats.org/markup-compatibility/2006">
          <mc:Choice Requires="x14">
            <control shapeId="61578" r:id="rId130" name="Check Box 138">
              <controlPr defaultSize="0" autoFill="0" autoLine="0" autoPict="0">
                <anchor moveWithCells="1">
                  <from>
                    <xdr:col>2</xdr:col>
                    <xdr:colOff>0</xdr:colOff>
                    <xdr:row>41</xdr:row>
                    <xdr:rowOff>7620</xdr:rowOff>
                  </from>
                  <to>
                    <xdr:col>2</xdr:col>
                    <xdr:colOff>198120</xdr:colOff>
                    <xdr:row>42</xdr:row>
                    <xdr:rowOff>7620</xdr:rowOff>
                  </to>
                </anchor>
              </controlPr>
            </control>
          </mc:Choice>
        </mc:AlternateContent>
        <mc:AlternateContent xmlns:mc="http://schemas.openxmlformats.org/markup-compatibility/2006">
          <mc:Choice Requires="x14">
            <control shapeId="61579" r:id="rId131" name="Check Box 139">
              <controlPr defaultSize="0" autoFill="0" autoLine="0" autoPict="0">
                <anchor moveWithCells="1">
                  <from>
                    <xdr:col>2</xdr:col>
                    <xdr:colOff>0</xdr:colOff>
                    <xdr:row>42</xdr:row>
                    <xdr:rowOff>7620</xdr:rowOff>
                  </from>
                  <to>
                    <xdr:col>2</xdr:col>
                    <xdr:colOff>198120</xdr:colOff>
                    <xdr:row>43</xdr:row>
                    <xdr:rowOff>7620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C337C-2AEE-44D3-94F2-A1DF967323CC}">
  <sheetPr codeName="Sheet19">
    <tabColor rgb="FF0070C0"/>
  </sheetPr>
  <dimension ref="B2:AG123"/>
  <sheetViews>
    <sheetView zoomScaleNormal="100" workbookViewId="0"/>
  </sheetViews>
  <sheetFormatPr defaultColWidth="4" defaultRowHeight="13.2" x14ac:dyDescent="0.2"/>
  <cols>
    <col min="1" max="1" width="1.44140625" style="213" customWidth="1"/>
    <col min="2" max="2" width="3.109375" style="213" customWidth="1"/>
    <col min="3" max="3" width="1.109375" style="213" customWidth="1"/>
    <col min="4" max="22" width="4" style="213"/>
    <col min="23" max="23" width="3.109375" style="213" customWidth="1"/>
    <col min="24" max="24" width="2.33203125" style="213" customWidth="1"/>
    <col min="25" max="25" width="4" style="213"/>
    <col min="26" max="26" width="2.21875" style="213" customWidth="1"/>
    <col min="27" max="27" width="4" style="213"/>
    <col min="28" max="28" width="2.33203125" style="213" customWidth="1"/>
    <col min="29" max="29" width="1.44140625" style="213" customWidth="1"/>
    <col min="30" max="32" width="4" style="213"/>
    <col min="33" max="33" width="6.6640625" style="213" bestFit="1" customWidth="1"/>
    <col min="34" max="16384" width="4" style="213"/>
  </cols>
  <sheetData>
    <row r="2" spans="2:33" x14ac:dyDescent="0.2">
      <c r="B2" s="213" t="s">
        <v>327</v>
      </c>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row>
    <row r="4" spans="2:33" ht="34.5" customHeight="1" x14ac:dyDescent="0.2">
      <c r="B4" s="593" t="s">
        <v>308</v>
      </c>
      <c r="C4" s="562"/>
      <c r="D4" s="562"/>
      <c r="E4" s="562"/>
      <c r="F4" s="562"/>
      <c r="G4" s="562"/>
      <c r="H4" s="562"/>
      <c r="I4" s="562"/>
      <c r="J4" s="562"/>
      <c r="K4" s="562"/>
      <c r="L4" s="562"/>
      <c r="M4" s="562"/>
      <c r="N4" s="562"/>
      <c r="O4" s="562"/>
      <c r="P4" s="562"/>
      <c r="Q4" s="562"/>
      <c r="R4" s="562"/>
      <c r="S4" s="562"/>
      <c r="T4" s="562"/>
      <c r="U4" s="562"/>
      <c r="V4" s="562"/>
      <c r="W4" s="562"/>
      <c r="X4" s="562"/>
      <c r="Y4" s="562"/>
      <c r="Z4" s="562"/>
      <c r="AA4" s="562"/>
      <c r="AB4" s="562"/>
    </row>
    <row r="5" spans="2:33" ht="16.5" customHeight="1" x14ac:dyDescent="0.2">
      <c r="B5" s="562" t="s">
        <v>307</v>
      </c>
      <c r="C5" s="562"/>
      <c r="D5" s="562"/>
      <c r="E5" s="562"/>
      <c r="F5" s="562"/>
      <c r="G5" s="562"/>
      <c r="H5" s="562"/>
      <c r="I5" s="562"/>
      <c r="J5" s="562"/>
      <c r="K5" s="562"/>
      <c r="L5" s="562"/>
      <c r="M5" s="562"/>
      <c r="N5" s="562"/>
      <c r="O5" s="562"/>
      <c r="P5" s="562"/>
      <c r="Q5" s="562"/>
      <c r="R5" s="562"/>
      <c r="S5" s="562"/>
      <c r="T5" s="562"/>
      <c r="U5" s="562"/>
      <c r="V5" s="562"/>
      <c r="W5" s="562"/>
      <c r="X5" s="562"/>
      <c r="Y5" s="562"/>
      <c r="Z5" s="562"/>
      <c r="AA5" s="562"/>
      <c r="AB5" s="562"/>
      <c r="AC5" s="229"/>
      <c r="AD5" s="229"/>
    </row>
    <row r="6" spans="2:33" ht="13.5" customHeight="1" x14ac:dyDescent="0.2"/>
    <row r="7" spans="2:33" ht="24" customHeight="1" x14ac:dyDescent="0.2">
      <c r="B7" s="594" t="s">
        <v>19</v>
      </c>
      <c r="C7" s="594"/>
      <c r="D7" s="594"/>
      <c r="E7" s="594"/>
      <c r="F7" s="594"/>
      <c r="G7" s="547"/>
      <c r="H7" s="548"/>
      <c r="I7" s="548"/>
      <c r="J7" s="548"/>
      <c r="K7" s="548"/>
      <c r="L7" s="548"/>
      <c r="M7" s="548"/>
      <c r="N7" s="548"/>
      <c r="O7" s="548"/>
      <c r="P7" s="548"/>
      <c r="Q7" s="548"/>
      <c r="R7" s="548"/>
      <c r="S7" s="548"/>
      <c r="T7" s="548"/>
      <c r="U7" s="548"/>
      <c r="V7" s="548"/>
      <c r="W7" s="548"/>
      <c r="X7" s="548"/>
      <c r="Y7" s="548"/>
      <c r="Z7" s="548"/>
      <c r="AA7" s="548"/>
      <c r="AB7" s="595"/>
    </row>
    <row r="8" spans="2:33" ht="24" customHeight="1" x14ac:dyDescent="0.2">
      <c r="B8" s="594" t="s">
        <v>245</v>
      </c>
      <c r="C8" s="594"/>
      <c r="D8" s="594"/>
      <c r="E8" s="594"/>
      <c r="F8" s="594"/>
      <c r="G8" s="225" t="s">
        <v>75</v>
      </c>
      <c r="H8" s="253" t="s">
        <v>225</v>
      </c>
      <c r="I8" s="253"/>
      <c r="J8" s="253"/>
      <c r="K8" s="253"/>
      <c r="L8" s="225" t="s">
        <v>75</v>
      </c>
      <c r="M8" s="253" t="s">
        <v>224</v>
      </c>
      <c r="N8" s="253"/>
      <c r="O8" s="253"/>
      <c r="P8" s="253"/>
      <c r="Q8" s="225" t="s">
        <v>75</v>
      </c>
      <c r="R8" s="253" t="s">
        <v>223</v>
      </c>
      <c r="S8" s="253"/>
      <c r="T8" s="253"/>
      <c r="U8" s="253"/>
      <c r="V8" s="253"/>
      <c r="W8" s="253"/>
      <c r="X8" s="253"/>
      <c r="Y8" s="253"/>
      <c r="Z8" s="240"/>
      <c r="AA8" s="240"/>
      <c r="AB8" s="230"/>
    </row>
    <row r="9" spans="2:33" ht="22.05" customHeight="1" x14ac:dyDescent="0.2">
      <c r="B9" s="596" t="s">
        <v>267</v>
      </c>
      <c r="C9" s="597"/>
      <c r="D9" s="597"/>
      <c r="E9" s="597"/>
      <c r="F9" s="598"/>
      <c r="G9" s="255" t="s">
        <v>75</v>
      </c>
      <c r="H9" s="256" t="s">
        <v>266</v>
      </c>
      <c r="I9" s="264"/>
      <c r="J9" s="264"/>
      <c r="K9" s="264"/>
      <c r="L9" s="264"/>
      <c r="M9" s="264"/>
      <c r="N9" s="264"/>
      <c r="O9" s="264"/>
      <c r="P9" s="264"/>
      <c r="Q9" s="264"/>
      <c r="R9" s="264"/>
      <c r="S9" s="264"/>
      <c r="T9" s="264"/>
      <c r="U9" s="264"/>
      <c r="V9" s="264"/>
      <c r="W9" s="264"/>
      <c r="X9" s="264"/>
      <c r="Y9" s="264"/>
      <c r="Z9" s="264"/>
      <c r="AA9" s="264"/>
      <c r="AB9" s="265"/>
    </row>
    <row r="10" spans="2:33" ht="22.05" customHeight="1" x14ac:dyDescent="0.2">
      <c r="B10" s="601"/>
      <c r="C10" s="602"/>
      <c r="D10" s="602"/>
      <c r="E10" s="602"/>
      <c r="F10" s="603"/>
      <c r="G10" s="238" t="s">
        <v>75</v>
      </c>
      <c r="H10" s="218" t="s">
        <v>265</v>
      </c>
      <c r="I10" s="244"/>
      <c r="J10" s="244"/>
      <c r="K10" s="244"/>
      <c r="L10" s="244"/>
      <c r="M10" s="244"/>
      <c r="N10" s="244"/>
      <c r="O10" s="244"/>
      <c r="P10" s="244"/>
      <c r="Q10" s="244"/>
      <c r="R10" s="244"/>
      <c r="S10" s="244"/>
      <c r="T10" s="244"/>
      <c r="U10" s="244"/>
      <c r="V10" s="244"/>
      <c r="W10" s="244"/>
      <c r="X10" s="244"/>
      <c r="Y10" s="244"/>
      <c r="Z10" s="244"/>
      <c r="AA10" s="244"/>
      <c r="AB10" s="243"/>
    </row>
    <row r="11" spans="2:33" ht="13.5" customHeight="1" x14ac:dyDescent="0.2">
      <c r="AG11" s="272"/>
    </row>
    <row r="12" spans="2:33" ht="13.05" customHeight="1" x14ac:dyDescent="0.2">
      <c r="B12" s="237"/>
      <c r="C12" s="236"/>
      <c r="D12" s="236"/>
      <c r="E12" s="236"/>
      <c r="F12" s="236"/>
      <c r="G12" s="236"/>
      <c r="H12" s="236"/>
      <c r="I12" s="236"/>
      <c r="J12" s="236"/>
      <c r="K12" s="236"/>
      <c r="L12" s="236"/>
      <c r="M12" s="236"/>
      <c r="N12" s="236"/>
      <c r="O12" s="236"/>
      <c r="P12" s="236"/>
      <c r="Q12" s="236"/>
      <c r="R12" s="236"/>
      <c r="S12" s="236"/>
      <c r="T12" s="236"/>
      <c r="U12" s="236"/>
      <c r="V12" s="236"/>
      <c r="W12" s="236"/>
      <c r="X12" s="237"/>
      <c r="Y12" s="236"/>
      <c r="Z12" s="236"/>
      <c r="AA12" s="236"/>
      <c r="AB12" s="250"/>
      <c r="AC12" s="262"/>
      <c r="AD12" s="262"/>
    </row>
    <row r="13" spans="2:33" ht="17.100000000000001" customHeight="1" x14ac:dyDescent="0.2">
      <c r="B13" s="271" t="s">
        <v>306</v>
      </c>
      <c r="C13" s="270"/>
      <c r="X13" s="228"/>
      <c r="Y13" s="233" t="s">
        <v>205</v>
      </c>
      <c r="Z13" s="233" t="s">
        <v>200</v>
      </c>
      <c r="AA13" s="233" t="s">
        <v>204</v>
      </c>
      <c r="AB13" s="261"/>
      <c r="AC13" s="262"/>
      <c r="AD13" s="262"/>
    </row>
    <row r="14" spans="2:33" ht="17.100000000000001" customHeight="1" x14ac:dyDescent="0.2">
      <c r="B14" s="228"/>
      <c r="X14" s="228"/>
      <c r="AB14" s="261"/>
      <c r="AC14" s="262"/>
      <c r="AD14" s="262"/>
    </row>
    <row r="15" spans="2:33" ht="49.2" customHeight="1" x14ac:dyDescent="0.2">
      <c r="B15" s="228"/>
      <c r="C15" s="591" t="s">
        <v>262</v>
      </c>
      <c r="D15" s="591"/>
      <c r="E15" s="591"/>
      <c r="F15" s="269" t="s">
        <v>203</v>
      </c>
      <c r="G15" s="633" t="s">
        <v>261</v>
      </c>
      <c r="H15" s="633"/>
      <c r="I15" s="633"/>
      <c r="J15" s="633"/>
      <c r="K15" s="633"/>
      <c r="L15" s="633"/>
      <c r="M15" s="633"/>
      <c r="N15" s="633"/>
      <c r="O15" s="633"/>
      <c r="P15" s="633"/>
      <c r="Q15" s="633"/>
      <c r="R15" s="633"/>
      <c r="S15" s="633"/>
      <c r="T15" s="633"/>
      <c r="U15" s="633"/>
      <c r="V15" s="634"/>
      <c r="X15" s="228"/>
      <c r="Y15" s="222" t="s">
        <v>75</v>
      </c>
      <c r="Z15" s="222" t="s">
        <v>200</v>
      </c>
      <c r="AA15" s="222" t="s">
        <v>75</v>
      </c>
      <c r="AB15" s="261"/>
      <c r="AC15" s="262"/>
      <c r="AD15" s="262"/>
    </row>
    <row r="16" spans="2:33" ht="80.25" customHeight="1" x14ac:dyDescent="0.2">
      <c r="B16" s="228"/>
      <c r="C16" s="591"/>
      <c r="D16" s="591"/>
      <c r="E16" s="591"/>
      <c r="F16" s="293"/>
      <c r="G16" s="635" t="s">
        <v>305</v>
      </c>
      <c r="H16" s="635"/>
      <c r="I16" s="635"/>
      <c r="J16" s="635"/>
      <c r="K16" s="635"/>
      <c r="L16" s="635"/>
      <c r="M16" s="635"/>
      <c r="N16" s="635"/>
      <c r="O16" s="635"/>
      <c r="P16" s="635"/>
      <c r="Q16" s="635"/>
      <c r="R16" s="635"/>
      <c r="S16" s="635"/>
      <c r="T16" s="635"/>
      <c r="U16" s="635"/>
      <c r="V16" s="636"/>
      <c r="X16" s="228"/>
      <c r="Y16" s="222" t="s">
        <v>75</v>
      </c>
      <c r="Z16" s="222" t="s">
        <v>200</v>
      </c>
      <c r="AA16" s="222" t="s">
        <v>75</v>
      </c>
      <c r="AB16" s="261"/>
      <c r="AC16" s="262"/>
      <c r="AD16" s="262"/>
    </row>
    <row r="17" spans="2:30" ht="19.5" customHeight="1" x14ac:dyDescent="0.2">
      <c r="B17" s="228"/>
      <c r="C17" s="591"/>
      <c r="D17" s="591"/>
      <c r="E17" s="591"/>
      <c r="F17" s="294" t="s">
        <v>202</v>
      </c>
      <c r="G17" s="267"/>
      <c r="H17" s="267"/>
      <c r="I17" s="267"/>
      <c r="J17" s="267"/>
      <c r="K17" s="267"/>
      <c r="L17" s="267"/>
      <c r="M17" s="267"/>
      <c r="N17" s="267"/>
      <c r="O17" s="267"/>
      <c r="P17" s="267"/>
      <c r="Q17" s="267"/>
      <c r="R17" s="267"/>
      <c r="S17" s="267"/>
      <c r="T17" s="267"/>
      <c r="U17" s="267"/>
      <c r="V17" s="268"/>
      <c r="X17" s="228"/>
      <c r="AB17" s="261"/>
      <c r="AC17" s="262"/>
      <c r="AD17" s="262"/>
    </row>
    <row r="18" spans="2:30" ht="19.5" customHeight="1" x14ac:dyDescent="0.2">
      <c r="B18" s="228"/>
      <c r="C18" s="591"/>
      <c r="D18" s="591"/>
      <c r="E18" s="591"/>
      <c r="F18" s="294"/>
      <c r="G18" s="266"/>
      <c r="H18" s="295" t="s">
        <v>301</v>
      </c>
      <c r="I18" s="296"/>
      <c r="J18" s="296"/>
      <c r="K18" s="296"/>
      <c r="L18" s="296"/>
      <c r="M18" s="296"/>
      <c r="N18" s="296"/>
      <c r="O18" s="296"/>
      <c r="P18" s="296"/>
      <c r="Q18" s="297"/>
      <c r="R18" s="637"/>
      <c r="S18" s="638"/>
      <c r="T18" s="638"/>
      <c r="U18" s="298" t="s">
        <v>299</v>
      </c>
      <c r="V18" s="268"/>
      <c r="X18" s="228"/>
      <c r="AB18" s="261"/>
      <c r="AC18" s="262"/>
      <c r="AD18" s="262"/>
    </row>
    <row r="19" spans="2:30" ht="19.5" customHeight="1" x14ac:dyDescent="0.2">
      <c r="B19" s="228"/>
      <c r="C19" s="591"/>
      <c r="D19" s="591"/>
      <c r="E19" s="591"/>
      <c r="F19" s="294"/>
      <c r="G19" s="266"/>
      <c r="H19" s="295" t="s">
        <v>300</v>
      </c>
      <c r="I19" s="296"/>
      <c r="J19" s="296"/>
      <c r="K19" s="296"/>
      <c r="L19" s="296"/>
      <c r="M19" s="296"/>
      <c r="N19" s="296"/>
      <c r="O19" s="296"/>
      <c r="P19" s="296"/>
      <c r="Q19" s="297"/>
      <c r="R19" s="637"/>
      <c r="S19" s="638"/>
      <c r="T19" s="638"/>
      <c r="U19" s="298" t="s">
        <v>299</v>
      </c>
      <c r="V19" s="268"/>
      <c r="X19" s="228"/>
      <c r="AB19" s="261"/>
      <c r="AC19" s="262"/>
      <c r="AD19" s="262"/>
    </row>
    <row r="20" spans="2:30" ht="19.5" customHeight="1" x14ac:dyDescent="0.2">
      <c r="B20" s="228"/>
      <c r="C20" s="591"/>
      <c r="D20" s="591"/>
      <c r="E20" s="591"/>
      <c r="F20" s="294"/>
      <c r="G20" s="266"/>
      <c r="H20" s="295" t="s">
        <v>298</v>
      </c>
      <c r="I20" s="296"/>
      <c r="J20" s="296"/>
      <c r="K20" s="296"/>
      <c r="L20" s="296"/>
      <c r="M20" s="296"/>
      <c r="N20" s="296"/>
      <c r="O20" s="296"/>
      <c r="P20" s="296"/>
      <c r="Q20" s="297"/>
      <c r="R20" s="639" t="str">
        <f>(IFERROR(ROUNDDOWN(R19/R18*100,0),""))</f>
        <v/>
      </c>
      <c r="S20" s="640"/>
      <c r="T20" s="640"/>
      <c r="U20" s="298" t="s">
        <v>297</v>
      </c>
      <c r="V20" s="268"/>
      <c r="X20" s="228"/>
      <c r="AB20" s="261"/>
      <c r="AC20" s="262"/>
      <c r="AD20" s="262"/>
    </row>
    <row r="21" spans="2:30" ht="19.5" customHeight="1" x14ac:dyDescent="0.2">
      <c r="B21" s="228"/>
      <c r="C21" s="591"/>
      <c r="D21" s="591"/>
      <c r="E21" s="591"/>
      <c r="F21" s="299"/>
      <c r="G21" s="274"/>
      <c r="H21" s="274"/>
      <c r="I21" s="274"/>
      <c r="J21" s="274"/>
      <c r="K21" s="274"/>
      <c r="L21" s="274"/>
      <c r="M21" s="274"/>
      <c r="N21" s="274"/>
      <c r="O21" s="274"/>
      <c r="P21" s="274"/>
      <c r="Q21" s="274"/>
      <c r="R21" s="274"/>
      <c r="S21" s="274"/>
      <c r="T21" s="274"/>
      <c r="U21" s="274"/>
      <c r="V21" s="273"/>
      <c r="X21" s="228"/>
      <c r="AB21" s="261"/>
      <c r="AC21" s="262"/>
      <c r="AD21" s="262"/>
    </row>
    <row r="22" spans="2:30" ht="63" customHeight="1" x14ac:dyDescent="0.2">
      <c r="B22" s="228"/>
      <c r="C22" s="591"/>
      <c r="D22" s="591"/>
      <c r="E22" s="591"/>
      <c r="F22" s="299" t="s">
        <v>208</v>
      </c>
      <c r="G22" s="641" t="s">
        <v>304</v>
      </c>
      <c r="H22" s="633"/>
      <c r="I22" s="633"/>
      <c r="J22" s="633"/>
      <c r="K22" s="633"/>
      <c r="L22" s="633"/>
      <c r="M22" s="633"/>
      <c r="N22" s="633"/>
      <c r="O22" s="633"/>
      <c r="P22" s="633"/>
      <c r="Q22" s="633"/>
      <c r="R22" s="633"/>
      <c r="S22" s="633"/>
      <c r="T22" s="633"/>
      <c r="U22" s="633"/>
      <c r="V22" s="634"/>
      <c r="X22" s="228"/>
      <c r="Y22" s="222" t="s">
        <v>75</v>
      </c>
      <c r="Z22" s="222" t="s">
        <v>200</v>
      </c>
      <c r="AA22" s="222" t="s">
        <v>75</v>
      </c>
      <c r="AB22" s="261"/>
      <c r="AC22" s="262"/>
      <c r="AD22" s="262"/>
    </row>
    <row r="23" spans="2:30" ht="37.200000000000003" customHeight="1" x14ac:dyDescent="0.2">
      <c r="B23" s="228"/>
      <c r="C23" s="591"/>
      <c r="D23" s="591"/>
      <c r="E23" s="591"/>
      <c r="F23" s="299" t="s">
        <v>253</v>
      </c>
      <c r="G23" s="641" t="s">
        <v>295</v>
      </c>
      <c r="H23" s="633"/>
      <c r="I23" s="633"/>
      <c r="J23" s="633"/>
      <c r="K23" s="633"/>
      <c r="L23" s="633"/>
      <c r="M23" s="633"/>
      <c r="N23" s="633"/>
      <c r="O23" s="633"/>
      <c r="P23" s="633"/>
      <c r="Q23" s="633"/>
      <c r="R23" s="633"/>
      <c r="S23" s="633"/>
      <c r="T23" s="633"/>
      <c r="U23" s="633"/>
      <c r="V23" s="634"/>
      <c r="X23" s="228"/>
      <c r="Y23" s="222" t="s">
        <v>75</v>
      </c>
      <c r="Z23" s="222" t="s">
        <v>200</v>
      </c>
      <c r="AA23" s="222" t="s">
        <v>75</v>
      </c>
      <c r="AB23" s="261"/>
      <c r="AC23" s="262"/>
      <c r="AD23" s="262"/>
    </row>
    <row r="24" spans="2:30" ht="16.95" customHeight="1" x14ac:dyDescent="0.2">
      <c r="B24" s="228"/>
      <c r="C24" s="258"/>
      <c r="D24" s="258"/>
      <c r="E24" s="258"/>
      <c r="F24" s="222"/>
      <c r="G24" s="242"/>
      <c r="H24" s="242"/>
      <c r="I24" s="242"/>
      <c r="J24" s="242"/>
      <c r="K24" s="242"/>
      <c r="L24" s="242"/>
      <c r="M24" s="242"/>
      <c r="N24" s="242"/>
      <c r="O24" s="242"/>
      <c r="P24" s="242"/>
      <c r="Q24" s="242"/>
      <c r="R24" s="242"/>
      <c r="S24" s="242"/>
      <c r="T24" s="242"/>
      <c r="U24" s="242"/>
      <c r="V24" s="242"/>
      <c r="X24" s="228"/>
      <c r="AB24" s="261"/>
      <c r="AC24" s="262"/>
      <c r="AD24" s="262"/>
    </row>
    <row r="25" spans="2:30" ht="49.95" customHeight="1" x14ac:dyDescent="0.2">
      <c r="B25" s="228"/>
      <c r="C25" s="589" t="s">
        <v>303</v>
      </c>
      <c r="D25" s="589"/>
      <c r="E25" s="589"/>
      <c r="F25" s="231" t="s">
        <v>203</v>
      </c>
      <c r="G25" s="624" t="s">
        <v>256</v>
      </c>
      <c r="H25" s="625"/>
      <c r="I25" s="625"/>
      <c r="J25" s="625"/>
      <c r="K25" s="625"/>
      <c r="L25" s="625"/>
      <c r="M25" s="625"/>
      <c r="N25" s="625"/>
      <c r="O25" s="625"/>
      <c r="P25" s="625"/>
      <c r="Q25" s="625"/>
      <c r="R25" s="625"/>
      <c r="S25" s="625"/>
      <c r="T25" s="625"/>
      <c r="U25" s="625"/>
      <c r="V25" s="626"/>
      <c r="X25" s="228"/>
      <c r="Y25" s="222" t="s">
        <v>75</v>
      </c>
      <c r="Z25" s="222" t="s">
        <v>200</v>
      </c>
      <c r="AA25" s="222" t="s">
        <v>75</v>
      </c>
      <c r="AB25" s="261"/>
      <c r="AC25" s="262"/>
      <c r="AD25" s="262"/>
    </row>
    <row r="26" spans="2:30" ht="79.2" customHeight="1" x14ac:dyDescent="0.2">
      <c r="B26" s="228"/>
      <c r="C26" s="589"/>
      <c r="D26" s="589"/>
      <c r="E26" s="589"/>
      <c r="F26" s="291"/>
      <c r="G26" s="627" t="s">
        <v>302</v>
      </c>
      <c r="H26" s="627"/>
      <c r="I26" s="627"/>
      <c r="J26" s="627"/>
      <c r="K26" s="627"/>
      <c r="L26" s="627"/>
      <c r="M26" s="627"/>
      <c r="N26" s="627"/>
      <c r="O26" s="627"/>
      <c r="P26" s="627"/>
      <c r="Q26" s="627"/>
      <c r="R26" s="627"/>
      <c r="S26" s="627"/>
      <c r="T26" s="627"/>
      <c r="U26" s="627"/>
      <c r="V26" s="628"/>
      <c r="X26" s="228"/>
      <c r="Y26" s="222" t="s">
        <v>75</v>
      </c>
      <c r="Z26" s="222" t="s">
        <v>200</v>
      </c>
      <c r="AA26" s="222" t="s">
        <v>75</v>
      </c>
      <c r="AB26" s="261"/>
      <c r="AC26" s="262"/>
      <c r="AD26" s="262"/>
    </row>
    <row r="27" spans="2:30" ht="19.5" customHeight="1" x14ac:dyDescent="0.2">
      <c r="B27" s="228"/>
      <c r="C27" s="589"/>
      <c r="D27" s="589"/>
      <c r="E27" s="589"/>
      <c r="F27" s="290" t="s">
        <v>202</v>
      </c>
      <c r="G27" s="242"/>
      <c r="H27" s="242"/>
      <c r="I27" s="242"/>
      <c r="J27" s="242"/>
      <c r="K27" s="242"/>
      <c r="L27" s="242"/>
      <c r="M27" s="242"/>
      <c r="N27" s="242"/>
      <c r="O27" s="242"/>
      <c r="P27" s="242"/>
      <c r="Q27" s="242"/>
      <c r="R27" s="242"/>
      <c r="S27" s="242"/>
      <c r="T27" s="242"/>
      <c r="U27" s="242"/>
      <c r="V27" s="245"/>
      <c r="X27" s="228"/>
      <c r="AB27" s="261"/>
      <c r="AC27" s="262"/>
      <c r="AD27" s="262"/>
    </row>
    <row r="28" spans="2:30" ht="19.5" customHeight="1" x14ac:dyDescent="0.2">
      <c r="B28" s="228"/>
      <c r="C28" s="589"/>
      <c r="D28" s="589"/>
      <c r="E28" s="589"/>
      <c r="F28" s="290"/>
      <c r="H28" s="257" t="s">
        <v>301</v>
      </c>
      <c r="I28" s="253"/>
      <c r="J28" s="253"/>
      <c r="K28" s="253"/>
      <c r="L28" s="253"/>
      <c r="M28" s="253"/>
      <c r="N28" s="253"/>
      <c r="O28" s="253"/>
      <c r="P28" s="253"/>
      <c r="Q28" s="289"/>
      <c r="R28" s="629"/>
      <c r="S28" s="630"/>
      <c r="T28" s="630"/>
      <c r="U28" s="230" t="s">
        <v>299</v>
      </c>
      <c r="V28" s="245"/>
      <c r="X28" s="228"/>
      <c r="AB28" s="261"/>
      <c r="AC28" s="262"/>
      <c r="AD28" s="262"/>
    </row>
    <row r="29" spans="2:30" ht="19.5" customHeight="1" x14ac:dyDescent="0.2">
      <c r="B29" s="228"/>
      <c r="C29" s="589"/>
      <c r="D29" s="589"/>
      <c r="E29" s="589"/>
      <c r="F29" s="290"/>
      <c r="H29" s="257" t="s">
        <v>300</v>
      </c>
      <c r="I29" s="253"/>
      <c r="J29" s="253"/>
      <c r="K29" s="253"/>
      <c r="L29" s="253"/>
      <c r="M29" s="253"/>
      <c r="N29" s="253"/>
      <c r="O29" s="253"/>
      <c r="P29" s="253"/>
      <c r="Q29" s="289"/>
      <c r="R29" s="629"/>
      <c r="S29" s="630"/>
      <c r="T29" s="630"/>
      <c r="U29" s="230" t="s">
        <v>299</v>
      </c>
      <c r="V29" s="245"/>
      <c r="X29" s="228"/>
      <c r="AB29" s="261"/>
      <c r="AC29" s="262"/>
      <c r="AD29" s="262"/>
    </row>
    <row r="30" spans="2:30" ht="19.2" customHeight="1" x14ac:dyDescent="0.2">
      <c r="B30" s="228"/>
      <c r="C30" s="589"/>
      <c r="D30" s="589"/>
      <c r="E30" s="589"/>
      <c r="F30" s="290"/>
      <c r="H30" s="257" t="s">
        <v>298</v>
      </c>
      <c r="I30" s="253"/>
      <c r="J30" s="253"/>
      <c r="K30" s="253"/>
      <c r="L30" s="253"/>
      <c r="M30" s="253"/>
      <c r="N30" s="253"/>
      <c r="O30" s="253"/>
      <c r="P30" s="253"/>
      <c r="Q30" s="289"/>
      <c r="R30" s="631" t="str">
        <f>(IFERROR(ROUNDDOWN(R29/R28*100,0),""))</f>
        <v/>
      </c>
      <c r="S30" s="632"/>
      <c r="T30" s="632"/>
      <c r="U30" s="230" t="s">
        <v>297</v>
      </c>
      <c r="V30" s="245"/>
      <c r="X30" s="228"/>
      <c r="AB30" s="261"/>
      <c r="AC30" s="262"/>
      <c r="AD30" s="262"/>
    </row>
    <row r="31" spans="2:30" ht="19.95" customHeight="1" x14ac:dyDescent="0.2">
      <c r="B31" s="228"/>
      <c r="C31" s="589"/>
      <c r="D31" s="589"/>
      <c r="E31" s="589"/>
      <c r="F31" s="227"/>
      <c r="G31" s="244"/>
      <c r="H31" s="244"/>
      <c r="I31" s="244"/>
      <c r="J31" s="244"/>
      <c r="K31" s="244"/>
      <c r="L31" s="244"/>
      <c r="M31" s="244"/>
      <c r="N31" s="244"/>
      <c r="O31" s="244"/>
      <c r="P31" s="244"/>
      <c r="Q31" s="244"/>
      <c r="R31" s="244"/>
      <c r="S31" s="244"/>
      <c r="T31" s="244"/>
      <c r="U31" s="244"/>
      <c r="V31" s="243"/>
      <c r="X31" s="228"/>
      <c r="AB31" s="261"/>
      <c r="AC31" s="262"/>
      <c r="AD31" s="262"/>
    </row>
    <row r="32" spans="2:30" ht="63" customHeight="1" x14ac:dyDescent="0.2">
      <c r="B32" s="228"/>
      <c r="C32" s="589"/>
      <c r="D32" s="589"/>
      <c r="E32" s="589"/>
      <c r="F32" s="231" t="s">
        <v>208</v>
      </c>
      <c r="G32" s="578" t="s">
        <v>296</v>
      </c>
      <c r="H32" s="578"/>
      <c r="I32" s="578"/>
      <c r="J32" s="578"/>
      <c r="K32" s="578"/>
      <c r="L32" s="578"/>
      <c r="M32" s="578"/>
      <c r="N32" s="578"/>
      <c r="O32" s="578"/>
      <c r="P32" s="578"/>
      <c r="Q32" s="578"/>
      <c r="R32" s="578"/>
      <c r="S32" s="578"/>
      <c r="T32" s="578"/>
      <c r="U32" s="578"/>
      <c r="V32" s="578"/>
      <c r="X32" s="228"/>
      <c r="Y32" s="222" t="s">
        <v>75</v>
      </c>
      <c r="Z32" s="222" t="s">
        <v>200</v>
      </c>
      <c r="AA32" s="222" t="s">
        <v>75</v>
      </c>
      <c r="AB32" s="261"/>
      <c r="AC32" s="262"/>
    </row>
    <row r="33" spans="2:29" ht="32.549999999999997" customHeight="1" x14ac:dyDescent="0.2">
      <c r="B33" s="228"/>
      <c r="C33" s="589"/>
      <c r="D33" s="589"/>
      <c r="E33" s="589"/>
      <c r="F33" s="227" t="s">
        <v>253</v>
      </c>
      <c r="G33" s="624" t="s">
        <v>295</v>
      </c>
      <c r="H33" s="625"/>
      <c r="I33" s="625"/>
      <c r="J33" s="625"/>
      <c r="K33" s="625"/>
      <c r="L33" s="625"/>
      <c r="M33" s="625"/>
      <c r="N33" s="625"/>
      <c r="O33" s="625"/>
      <c r="P33" s="625"/>
      <c r="Q33" s="625"/>
      <c r="R33" s="625"/>
      <c r="S33" s="625"/>
      <c r="T33" s="625"/>
      <c r="U33" s="625"/>
      <c r="V33" s="626"/>
      <c r="X33" s="228"/>
      <c r="Y33" s="222" t="s">
        <v>75</v>
      </c>
      <c r="Z33" s="222" t="s">
        <v>200</v>
      </c>
      <c r="AA33" s="222" t="s">
        <v>75</v>
      </c>
      <c r="AB33" s="261"/>
      <c r="AC33" s="262"/>
    </row>
    <row r="34" spans="2:29" x14ac:dyDescent="0.2">
      <c r="B34" s="219"/>
      <c r="C34" s="218"/>
      <c r="D34" s="218"/>
      <c r="E34" s="218"/>
      <c r="F34" s="218"/>
      <c r="G34" s="218"/>
      <c r="H34" s="218"/>
      <c r="I34" s="218"/>
      <c r="J34" s="218"/>
      <c r="K34" s="218"/>
      <c r="L34" s="218"/>
      <c r="M34" s="218"/>
      <c r="N34" s="218"/>
      <c r="O34" s="218"/>
      <c r="P34" s="218"/>
      <c r="Q34" s="218"/>
      <c r="R34" s="218"/>
      <c r="S34" s="218"/>
      <c r="T34" s="218"/>
      <c r="U34" s="218"/>
      <c r="V34" s="218"/>
      <c r="W34" s="218"/>
      <c r="X34" s="219"/>
      <c r="Y34" s="218"/>
      <c r="Z34" s="218"/>
      <c r="AA34" s="218"/>
      <c r="AB34" s="224"/>
    </row>
    <row r="36" spans="2:29" x14ac:dyDescent="0.2">
      <c r="B36" s="213" t="s">
        <v>247</v>
      </c>
    </row>
    <row r="37" spans="2:29" x14ac:dyDescent="0.2">
      <c r="B37" s="213" t="s">
        <v>246</v>
      </c>
      <c r="K37" s="262"/>
      <c r="L37" s="262"/>
      <c r="M37" s="262"/>
      <c r="N37" s="262"/>
      <c r="O37" s="262"/>
      <c r="P37" s="262"/>
      <c r="Q37" s="262"/>
      <c r="R37" s="262"/>
      <c r="S37" s="262"/>
      <c r="T37" s="262"/>
      <c r="U37" s="262"/>
      <c r="V37" s="262"/>
      <c r="W37" s="262"/>
      <c r="X37" s="262"/>
      <c r="Y37" s="262"/>
      <c r="Z37" s="262"/>
      <c r="AA37" s="262"/>
    </row>
    <row r="122" spans="3:7" x14ac:dyDescent="0.2">
      <c r="C122" s="218"/>
      <c r="D122" s="218"/>
      <c r="E122" s="218"/>
      <c r="F122" s="218"/>
      <c r="G122" s="218"/>
    </row>
    <row r="123" spans="3:7" x14ac:dyDescent="0.2">
      <c r="C123" s="236"/>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48"/>
  <dataValidations count="1">
    <dataValidation type="list" allowBlank="1" showInputMessage="1" showErrorMessage="1" sqref="Y15:Y16 AA15:AA16 AA22:AA23 Q8 Y25:Y26 AA25:AA26 AA32:AA33 Y22:Y23 G8:G10 L8 Y32:Y33" xr:uid="{77E3281B-3C3B-4F7E-9714-524F36AF6D12}">
      <formula1>"□,■"</formula1>
    </dataValidation>
  </dataValidations>
  <pageMargins left="0.7" right="0.7" top="0.75" bottom="0.75" header="0.3" footer="0.3"/>
  <pageSetup paperSize="9" scale="8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5309D-3C5E-44D4-95D2-69CC5B6CAD92}">
  <sheetPr codeName="Sheet20">
    <tabColor rgb="FF0070C0"/>
  </sheetPr>
  <dimension ref="A1:AF123"/>
  <sheetViews>
    <sheetView zoomScaleNormal="100" workbookViewId="0"/>
  </sheetViews>
  <sheetFormatPr defaultColWidth="9" defaultRowHeight="13.2" x14ac:dyDescent="0.2"/>
  <cols>
    <col min="1" max="1" width="2.109375" style="277" customWidth="1"/>
    <col min="2" max="23" width="3.6640625" style="277" customWidth="1"/>
    <col min="24" max="24" width="2.109375" style="277" customWidth="1"/>
    <col min="25" max="37" width="5.6640625" style="277" customWidth="1"/>
    <col min="38" max="16384" width="9" style="277"/>
  </cols>
  <sheetData>
    <row r="1" spans="2:23" x14ac:dyDescent="0.2">
      <c r="B1" s="277" t="s">
        <v>329</v>
      </c>
      <c r="M1" s="288"/>
      <c r="N1" s="287"/>
      <c r="O1" s="287"/>
      <c r="P1" s="287"/>
      <c r="Q1" s="288" t="s">
        <v>232</v>
      </c>
      <c r="R1" s="286"/>
      <c r="S1" s="287" t="s">
        <v>231</v>
      </c>
      <c r="T1" s="286"/>
      <c r="U1" s="287" t="s">
        <v>230</v>
      </c>
      <c r="V1" s="286"/>
      <c r="W1" s="287" t="s">
        <v>229</v>
      </c>
    </row>
    <row r="2" spans="2:23" ht="5.0999999999999996" customHeight="1" x14ac:dyDescent="0.2">
      <c r="M2" s="288"/>
      <c r="N2" s="287"/>
      <c r="O2" s="287"/>
      <c r="P2" s="287"/>
      <c r="Q2" s="288"/>
      <c r="R2" s="287"/>
      <c r="S2" s="287"/>
      <c r="T2" s="287"/>
      <c r="U2" s="287"/>
      <c r="V2" s="287"/>
      <c r="W2" s="287"/>
    </row>
    <row r="3" spans="2:23" x14ac:dyDescent="0.2">
      <c r="B3" s="621" t="s">
        <v>314</v>
      </c>
      <c r="C3" s="621"/>
      <c r="D3" s="621"/>
      <c r="E3" s="621"/>
      <c r="F3" s="621"/>
      <c r="G3" s="621"/>
      <c r="H3" s="621"/>
      <c r="I3" s="621"/>
      <c r="J3" s="621"/>
      <c r="K3" s="621"/>
      <c r="L3" s="621"/>
      <c r="M3" s="621"/>
      <c r="N3" s="621"/>
      <c r="O3" s="621"/>
      <c r="P3" s="621"/>
      <c r="Q3" s="621"/>
      <c r="R3" s="621"/>
      <c r="S3" s="621"/>
      <c r="T3" s="621"/>
      <c r="U3" s="621"/>
      <c r="V3" s="621"/>
      <c r="W3" s="621"/>
    </row>
    <row r="4" spans="2:23" ht="5.0999999999999996" customHeight="1" x14ac:dyDescent="0.2">
      <c r="B4" s="287"/>
      <c r="C4" s="287"/>
      <c r="D4" s="287"/>
      <c r="E4" s="287"/>
      <c r="F4" s="287"/>
      <c r="G4" s="287"/>
      <c r="H4" s="287"/>
      <c r="I4" s="287"/>
      <c r="J4" s="287"/>
      <c r="K4" s="287"/>
      <c r="L4" s="287"/>
      <c r="M4" s="287"/>
      <c r="N4" s="287"/>
      <c r="O4" s="287"/>
      <c r="P4" s="287"/>
      <c r="Q4" s="287"/>
      <c r="R4" s="287"/>
      <c r="S4" s="287"/>
      <c r="T4" s="287"/>
      <c r="U4" s="287"/>
      <c r="V4" s="287"/>
      <c r="W4" s="287"/>
    </row>
    <row r="5" spans="2:23" x14ac:dyDescent="0.2">
      <c r="B5" s="287"/>
      <c r="C5" s="287"/>
      <c r="D5" s="287"/>
      <c r="E5" s="287"/>
      <c r="F5" s="287"/>
      <c r="G5" s="287"/>
      <c r="H5" s="287"/>
      <c r="I5" s="287"/>
      <c r="J5" s="287"/>
      <c r="K5" s="287"/>
      <c r="L5" s="287"/>
      <c r="M5" s="287"/>
      <c r="N5" s="287"/>
      <c r="O5" s="287"/>
      <c r="P5" s="288" t="s">
        <v>291</v>
      </c>
      <c r="Q5" s="622"/>
      <c r="R5" s="622"/>
      <c r="S5" s="622"/>
      <c r="T5" s="622"/>
      <c r="U5" s="622"/>
      <c r="V5" s="622"/>
      <c r="W5" s="622"/>
    </row>
    <row r="6" spans="2:23" x14ac:dyDescent="0.2">
      <c r="B6" s="287"/>
      <c r="C6" s="287"/>
      <c r="D6" s="287"/>
      <c r="E6" s="287"/>
      <c r="F6" s="287"/>
      <c r="G6" s="287"/>
      <c r="H6" s="287"/>
      <c r="I6" s="287"/>
      <c r="J6" s="287"/>
      <c r="K6" s="287"/>
      <c r="L6" s="287"/>
      <c r="M6" s="287"/>
      <c r="N6" s="287"/>
      <c r="O6" s="287"/>
      <c r="P6" s="288" t="s">
        <v>290</v>
      </c>
      <c r="Q6" s="623"/>
      <c r="R6" s="623"/>
      <c r="S6" s="623"/>
      <c r="T6" s="623"/>
      <c r="U6" s="623"/>
      <c r="V6" s="623"/>
      <c r="W6" s="623"/>
    </row>
    <row r="7" spans="2:23" ht="10.5" customHeight="1" x14ac:dyDescent="0.2">
      <c r="B7" s="287"/>
      <c r="C7" s="287"/>
      <c r="D7" s="287"/>
      <c r="E7" s="287"/>
      <c r="F7" s="287"/>
      <c r="G7" s="287"/>
      <c r="H7" s="287"/>
      <c r="I7" s="287"/>
      <c r="J7" s="287"/>
      <c r="K7" s="287"/>
      <c r="L7" s="287"/>
      <c r="M7" s="287"/>
      <c r="N7" s="287"/>
      <c r="O7" s="287"/>
      <c r="P7" s="287"/>
      <c r="Q7" s="287"/>
      <c r="R7" s="287"/>
      <c r="S7" s="287"/>
      <c r="T7" s="287"/>
      <c r="U7" s="287"/>
      <c r="V7" s="287"/>
      <c r="W7" s="287"/>
    </row>
    <row r="8" spans="2:23" x14ac:dyDescent="0.2">
      <c r="B8" s="277" t="s">
        <v>313</v>
      </c>
    </row>
    <row r="9" spans="2:23" x14ac:dyDescent="0.2">
      <c r="C9" s="286" t="s">
        <v>75</v>
      </c>
      <c r="D9" s="277" t="s">
        <v>288</v>
      </c>
      <c r="J9" s="286" t="s">
        <v>75</v>
      </c>
      <c r="K9" s="277" t="s">
        <v>287</v>
      </c>
    </row>
    <row r="10" spans="2:23" ht="10.5" customHeight="1" x14ac:dyDescent="0.2"/>
    <row r="11" spans="2:23" x14ac:dyDescent="0.2">
      <c r="B11" s="277" t="s">
        <v>286</v>
      </c>
    </row>
    <row r="12" spans="2:23" x14ac:dyDescent="0.2">
      <c r="C12" s="286" t="s">
        <v>75</v>
      </c>
      <c r="D12" s="277" t="s">
        <v>285</v>
      </c>
    </row>
    <row r="13" spans="2:23" x14ac:dyDescent="0.2">
      <c r="C13" s="286" t="s">
        <v>75</v>
      </c>
      <c r="D13" s="277" t="s">
        <v>284</v>
      </c>
    </row>
    <row r="14" spans="2:23" ht="10.5" customHeight="1" x14ac:dyDescent="0.2"/>
    <row r="15" spans="2:23" x14ac:dyDescent="0.2">
      <c r="B15" s="277" t="s">
        <v>187</v>
      </c>
    </row>
    <row r="16" spans="2:23" ht="60" customHeight="1" x14ac:dyDescent="0.2">
      <c r="B16" s="607"/>
      <c r="C16" s="607"/>
      <c r="D16" s="607"/>
      <c r="E16" s="607"/>
      <c r="F16" s="613" t="s">
        <v>282</v>
      </c>
      <c r="G16" s="614"/>
      <c r="H16" s="614"/>
      <c r="I16" s="614"/>
      <c r="J16" s="614"/>
      <c r="K16" s="614"/>
      <c r="L16" s="615"/>
      <c r="M16" s="610" t="s">
        <v>312</v>
      </c>
      <c r="N16" s="610"/>
      <c r="O16" s="610"/>
      <c r="P16" s="610"/>
      <c r="Q16" s="610"/>
      <c r="R16" s="610"/>
      <c r="S16" s="610"/>
    </row>
    <row r="17" spans="2:23" x14ac:dyDescent="0.2">
      <c r="B17" s="608">
        <v>4</v>
      </c>
      <c r="C17" s="609"/>
      <c r="D17" s="609" t="s">
        <v>280</v>
      </c>
      <c r="E17" s="619"/>
      <c r="F17" s="605"/>
      <c r="G17" s="606"/>
      <c r="H17" s="606"/>
      <c r="I17" s="606"/>
      <c r="J17" s="606"/>
      <c r="K17" s="606"/>
      <c r="L17" s="284" t="s">
        <v>201</v>
      </c>
      <c r="M17" s="605"/>
      <c r="N17" s="606"/>
      <c r="O17" s="606"/>
      <c r="P17" s="606"/>
      <c r="Q17" s="606"/>
      <c r="R17" s="606"/>
      <c r="S17" s="284" t="s">
        <v>201</v>
      </c>
    </row>
    <row r="18" spans="2:23" x14ac:dyDescent="0.2">
      <c r="B18" s="608">
        <v>5</v>
      </c>
      <c r="C18" s="609"/>
      <c r="D18" s="609" t="s">
        <v>280</v>
      </c>
      <c r="E18" s="619"/>
      <c r="F18" s="605"/>
      <c r="G18" s="606"/>
      <c r="H18" s="606"/>
      <c r="I18" s="606"/>
      <c r="J18" s="606"/>
      <c r="K18" s="606"/>
      <c r="L18" s="284" t="s">
        <v>201</v>
      </c>
      <c r="M18" s="605"/>
      <c r="N18" s="606"/>
      <c r="O18" s="606"/>
      <c r="P18" s="606"/>
      <c r="Q18" s="606"/>
      <c r="R18" s="606"/>
      <c r="S18" s="284" t="s">
        <v>201</v>
      </c>
    </row>
    <row r="19" spans="2:23" x14ac:dyDescent="0.2">
      <c r="B19" s="608">
        <v>6</v>
      </c>
      <c r="C19" s="609"/>
      <c r="D19" s="609" t="s">
        <v>280</v>
      </c>
      <c r="E19" s="619"/>
      <c r="F19" s="605"/>
      <c r="G19" s="606"/>
      <c r="H19" s="606"/>
      <c r="I19" s="606"/>
      <c r="J19" s="606"/>
      <c r="K19" s="606"/>
      <c r="L19" s="284" t="s">
        <v>201</v>
      </c>
      <c r="M19" s="605"/>
      <c r="N19" s="606"/>
      <c r="O19" s="606"/>
      <c r="P19" s="606"/>
      <c r="Q19" s="606"/>
      <c r="R19" s="606"/>
      <c r="S19" s="284" t="s">
        <v>201</v>
      </c>
    </row>
    <row r="20" spans="2:23" x14ac:dyDescent="0.2">
      <c r="B20" s="608">
        <v>7</v>
      </c>
      <c r="C20" s="609"/>
      <c r="D20" s="609" t="s">
        <v>280</v>
      </c>
      <c r="E20" s="619"/>
      <c r="F20" s="605"/>
      <c r="G20" s="606"/>
      <c r="H20" s="606"/>
      <c r="I20" s="606"/>
      <c r="J20" s="606"/>
      <c r="K20" s="606"/>
      <c r="L20" s="284" t="s">
        <v>201</v>
      </c>
      <c r="M20" s="605"/>
      <c r="N20" s="606"/>
      <c r="O20" s="606"/>
      <c r="P20" s="606"/>
      <c r="Q20" s="606"/>
      <c r="R20" s="606"/>
      <c r="S20" s="284" t="s">
        <v>201</v>
      </c>
    </row>
    <row r="21" spans="2:23" x14ac:dyDescent="0.2">
      <c r="B21" s="608">
        <v>8</v>
      </c>
      <c r="C21" s="609"/>
      <c r="D21" s="609" t="s">
        <v>280</v>
      </c>
      <c r="E21" s="619"/>
      <c r="F21" s="605"/>
      <c r="G21" s="606"/>
      <c r="H21" s="606"/>
      <c r="I21" s="606"/>
      <c r="J21" s="606"/>
      <c r="K21" s="606"/>
      <c r="L21" s="284" t="s">
        <v>201</v>
      </c>
      <c r="M21" s="605"/>
      <c r="N21" s="606"/>
      <c r="O21" s="606"/>
      <c r="P21" s="606"/>
      <c r="Q21" s="606"/>
      <c r="R21" s="606"/>
      <c r="S21" s="284" t="s">
        <v>201</v>
      </c>
    </row>
    <row r="22" spans="2:23" x14ac:dyDescent="0.2">
      <c r="B22" s="608">
        <v>9</v>
      </c>
      <c r="C22" s="609"/>
      <c r="D22" s="609" t="s">
        <v>280</v>
      </c>
      <c r="E22" s="619"/>
      <c r="F22" s="605"/>
      <c r="G22" s="606"/>
      <c r="H22" s="606"/>
      <c r="I22" s="606"/>
      <c r="J22" s="606"/>
      <c r="K22" s="606"/>
      <c r="L22" s="284" t="s">
        <v>201</v>
      </c>
      <c r="M22" s="605"/>
      <c r="N22" s="606"/>
      <c r="O22" s="606"/>
      <c r="P22" s="606"/>
      <c r="Q22" s="606"/>
      <c r="R22" s="606"/>
      <c r="S22" s="284" t="s">
        <v>201</v>
      </c>
    </row>
    <row r="23" spans="2:23" x14ac:dyDescent="0.2">
      <c r="B23" s="608">
        <v>10</v>
      </c>
      <c r="C23" s="609"/>
      <c r="D23" s="609" t="s">
        <v>280</v>
      </c>
      <c r="E23" s="619"/>
      <c r="F23" s="605"/>
      <c r="G23" s="606"/>
      <c r="H23" s="606"/>
      <c r="I23" s="606"/>
      <c r="J23" s="606"/>
      <c r="K23" s="606"/>
      <c r="L23" s="284" t="s">
        <v>201</v>
      </c>
      <c r="M23" s="605"/>
      <c r="N23" s="606"/>
      <c r="O23" s="606"/>
      <c r="P23" s="606"/>
      <c r="Q23" s="606"/>
      <c r="R23" s="606"/>
      <c r="S23" s="284" t="s">
        <v>201</v>
      </c>
    </row>
    <row r="24" spans="2:23" x14ac:dyDescent="0.2">
      <c r="B24" s="608">
        <v>11</v>
      </c>
      <c r="C24" s="609"/>
      <c r="D24" s="609" t="s">
        <v>280</v>
      </c>
      <c r="E24" s="619"/>
      <c r="F24" s="605"/>
      <c r="G24" s="606"/>
      <c r="H24" s="606"/>
      <c r="I24" s="606"/>
      <c r="J24" s="606"/>
      <c r="K24" s="606"/>
      <c r="L24" s="284" t="s">
        <v>201</v>
      </c>
      <c r="M24" s="605"/>
      <c r="N24" s="606"/>
      <c r="O24" s="606"/>
      <c r="P24" s="606"/>
      <c r="Q24" s="606"/>
      <c r="R24" s="606"/>
      <c r="S24" s="284" t="s">
        <v>201</v>
      </c>
    </row>
    <row r="25" spans="2:23" x14ac:dyDescent="0.2">
      <c r="B25" s="608">
        <v>12</v>
      </c>
      <c r="C25" s="609"/>
      <c r="D25" s="609" t="s">
        <v>280</v>
      </c>
      <c r="E25" s="619"/>
      <c r="F25" s="605"/>
      <c r="G25" s="606"/>
      <c r="H25" s="606"/>
      <c r="I25" s="606"/>
      <c r="J25" s="606"/>
      <c r="K25" s="606"/>
      <c r="L25" s="284" t="s">
        <v>201</v>
      </c>
      <c r="M25" s="605"/>
      <c r="N25" s="606"/>
      <c r="O25" s="606"/>
      <c r="P25" s="606"/>
      <c r="Q25" s="606"/>
      <c r="R25" s="606"/>
      <c r="S25" s="284" t="s">
        <v>201</v>
      </c>
      <c r="U25" s="607" t="s">
        <v>283</v>
      </c>
      <c r="V25" s="607"/>
      <c r="W25" s="607"/>
    </row>
    <row r="26" spans="2:23" x14ac:dyDescent="0.2">
      <c r="B26" s="608">
        <v>1</v>
      </c>
      <c r="C26" s="609"/>
      <c r="D26" s="609" t="s">
        <v>280</v>
      </c>
      <c r="E26" s="619"/>
      <c r="F26" s="605"/>
      <c r="G26" s="606"/>
      <c r="H26" s="606"/>
      <c r="I26" s="606"/>
      <c r="J26" s="606"/>
      <c r="K26" s="606"/>
      <c r="L26" s="284" t="s">
        <v>201</v>
      </c>
      <c r="M26" s="605"/>
      <c r="N26" s="606"/>
      <c r="O26" s="606"/>
      <c r="P26" s="606"/>
      <c r="Q26" s="606"/>
      <c r="R26" s="606"/>
      <c r="S26" s="284" t="s">
        <v>201</v>
      </c>
      <c r="U26" s="620"/>
      <c r="V26" s="620"/>
      <c r="W26" s="620"/>
    </row>
    <row r="27" spans="2:23" x14ac:dyDescent="0.2">
      <c r="B27" s="608">
        <v>2</v>
      </c>
      <c r="C27" s="609"/>
      <c r="D27" s="609" t="s">
        <v>280</v>
      </c>
      <c r="E27" s="619"/>
      <c r="F27" s="605"/>
      <c r="G27" s="606"/>
      <c r="H27" s="606"/>
      <c r="I27" s="606"/>
      <c r="J27" s="606"/>
      <c r="K27" s="606"/>
      <c r="L27" s="284" t="s">
        <v>201</v>
      </c>
      <c r="M27" s="605"/>
      <c r="N27" s="606"/>
      <c r="O27" s="606"/>
      <c r="P27" s="606"/>
      <c r="Q27" s="606"/>
      <c r="R27" s="606"/>
      <c r="S27" s="284" t="s">
        <v>201</v>
      </c>
    </row>
    <row r="28" spans="2:23" x14ac:dyDescent="0.2">
      <c r="B28" s="607" t="s">
        <v>279</v>
      </c>
      <c r="C28" s="607"/>
      <c r="D28" s="607"/>
      <c r="E28" s="607"/>
      <c r="F28" s="608" t="str">
        <f>IF(SUM(F17:K27)=0,"",SUM(F17:K27))</f>
        <v/>
      </c>
      <c r="G28" s="609"/>
      <c r="H28" s="609"/>
      <c r="I28" s="609"/>
      <c r="J28" s="609"/>
      <c r="K28" s="609"/>
      <c r="L28" s="284" t="s">
        <v>201</v>
      </c>
      <c r="M28" s="608" t="str">
        <f>IF(SUM(M17:R27)=0,"",SUM(M17:R27))</f>
        <v/>
      </c>
      <c r="N28" s="609"/>
      <c r="O28" s="609"/>
      <c r="P28" s="609"/>
      <c r="Q28" s="609"/>
      <c r="R28" s="609"/>
      <c r="S28" s="284" t="s">
        <v>201</v>
      </c>
      <c r="U28" s="607" t="s">
        <v>278</v>
      </c>
      <c r="V28" s="607"/>
      <c r="W28" s="607"/>
    </row>
    <row r="29" spans="2:23" ht="40.049999999999997" customHeight="1" x14ac:dyDescent="0.2">
      <c r="B29" s="610" t="s">
        <v>277</v>
      </c>
      <c r="C29" s="607"/>
      <c r="D29" s="607"/>
      <c r="E29" s="607"/>
      <c r="F29" s="611" t="str">
        <f>IF(F28="","",F28/U26)</f>
        <v/>
      </c>
      <c r="G29" s="612"/>
      <c r="H29" s="612"/>
      <c r="I29" s="612"/>
      <c r="J29" s="612"/>
      <c r="K29" s="612"/>
      <c r="L29" s="284" t="s">
        <v>201</v>
      </c>
      <c r="M29" s="611" t="str">
        <f>IF(M28="","",M28/U26)</f>
        <v/>
      </c>
      <c r="N29" s="612"/>
      <c r="O29" s="612"/>
      <c r="P29" s="612"/>
      <c r="Q29" s="612"/>
      <c r="R29" s="612"/>
      <c r="S29" s="284" t="s">
        <v>201</v>
      </c>
      <c r="U29" s="616" t="str">
        <f>IF(F29="","",ROUNDDOWN(M29/F29,3))</f>
        <v/>
      </c>
      <c r="V29" s="617"/>
      <c r="W29" s="618"/>
    </row>
    <row r="31" spans="2:23" x14ac:dyDescent="0.2">
      <c r="B31" s="277" t="s">
        <v>188</v>
      </c>
    </row>
    <row r="32" spans="2:23" ht="60" customHeight="1" x14ac:dyDescent="0.2">
      <c r="B32" s="607"/>
      <c r="C32" s="607"/>
      <c r="D32" s="607"/>
      <c r="E32" s="607"/>
      <c r="F32" s="613" t="s">
        <v>282</v>
      </c>
      <c r="G32" s="614"/>
      <c r="H32" s="614"/>
      <c r="I32" s="614"/>
      <c r="J32" s="614"/>
      <c r="K32" s="614"/>
      <c r="L32" s="615"/>
      <c r="M32" s="610" t="s">
        <v>312</v>
      </c>
      <c r="N32" s="610"/>
      <c r="O32" s="610"/>
      <c r="P32" s="610"/>
      <c r="Q32" s="610"/>
      <c r="R32" s="610"/>
      <c r="S32" s="610"/>
    </row>
    <row r="33" spans="1:32" x14ac:dyDescent="0.2">
      <c r="B33" s="605"/>
      <c r="C33" s="606"/>
      <c r="D33" s="606"/>
      <c r="E33" s="285" t="s">
        <v>280</v>
      </c>
      <c r="F33" s="605"/>
      <c r="G33" s="606"/>
      <c r="H33" s="606"/>
      <c r="I33" s="606"/>
      <c r="J33" s="606"/>
      <c r="K33" s="606"/>
      <c r="L33" s="284" t="s">
        <v>201</v>
      </c>
      <c r="M33" s="605"/>
      <c r="N33" s="606"/>
      <c r="O33" s="606"/>
      <c r="P33" s="606"/>
      <c r="Q33" s="606"/>
      <c r="R33" s="606"/>
      <c r="S33" s="284" t="s">
        <v>201</v>
      </c>
    </row>
    <row r="34" spans="1:32" x14ac:dyDescent="0.2">
      <c r="B34" s="605"/>
      <c r="C34" s="606"/>
      <c r="D34" s="606"/>
      <c r="E34" s="285" t="s">
        <v>280</v>
      </c>
      <c r="F34" s="605"/>
      <c r="G34" s="606"/>
      <c r="H34" s="606"/>
      <c r="I34" s="606"/>
      <c r="J34" s="606"/>
      <c r="K34" s="606"/>
      <c r="L34" s="284" t="s">
        <v>201</v>
      </c>
      <c r="M34" s="605"/>
      <c r="N34" s="606"/>
      <c r="O34" s="606"/>
      <c r="P34" s="606"/>
      <c r="Q34" s="606"/>
      <c r="R34" s="606"/>
      <c r="S34" s="284" t="s">
        <v>201</v>
      </c>
    </row>
    <row r="35" spans="1:32" x14ac:dyDescent="0.2">
      <c r="B35" s="605"/>
      <c r="C35" s="606"/>
      <c r="D35" s="606"/>
      <c r="E35" s="285" t="s">
        <v>47</v>
      </c>
      <c r="F35" s="605"/>
      <c r="G35" s="606"/>
      <c r="H35" s="606"/>
      <c r="I35" s="606"/>
      <c r="J35" s="606"/>
      <c r="K35" s="606"/>
      <c r="L35" s="284" t="s">
        <v>201</v>
      </c>
      <c r="M35" s="605"/>
      <c r="N35" s="606"/>
      <c r="O35" s="606"/>
      <c r="P35" s="606"/>
      <c r="Q35" s="606"/>
      <c r="R35" s="606"/>
      <c r="S35" s="284" t="s">
        <v>201</v>
      </c>
    </row>
    <row r="36" spans="1:32" x14ac:dyDescent="0.2">
      <c r="B36" s="607" t="s">
        <v>279</v>
      </c>
      <c r="C36" s="607"/>
      <c r="D36" s="607"/>
      <c r="E36" s="607"/>
      <c r="F36" s="608" t="str">
        <f>IF(SUM(F33:K35)=0,"",SUM(F33:K35))</f>
        <v/>
      </c>
      <c r="G36" s="609"/>
      <c r="H36" s="609"/>
      <c r="I36" s="609"/>
      <c r="J36" s="609"/>
      <c r="K36" s="609"/>
      <c r="L36" s="284" t="s">
        <v>201</v>
      </c>
      <c r="M36" s="608" t="str">
        <f>IF(SUM(M33:R35)=0,"",SUM(M33:R35))</f>
        <v/>
      </c>
      <c r="N36" s="609"/>
      <c r="O36" s="609"/>
      <c r="P36" s="609"/>
      <c r="Q36" s="609"/>
      <c r="R36" s="609"/>
      <c r="S36" s="284" t="s">
        <v>201</v>
      </c>
      <c r="U36" s="607" t="s">
        <v>278</v>
      </c>
      <c r="V36" s="607"/>
      <c r="W36" s="607"/>
    </row>
    <row r="37" spans="1:32" ht="40.049999999999997" customHeight="1" x14ac:dyDescent="0.2">
      <c r="B37" s="610" t="s">
        <v>277</v>
      </c>
      <c r="C37" s="607"/>
      <c r="D37" s="607"/>
      <c r="E37" s="607"/>
      <c r="F37" s="611" t="str">
        <f>IF(F36="","",F36/3)</f>
        <v/>
      </c>
      <c r="G37" s="612"/>
      <c r="H37" s="612"/>
      <c r="I37" s="612"/>
      <c r="J37" s="612"/>
      <c r="K37" s="612"/>
      <c r="L37" s="284" t="s">
        <v>201</v>
      </c>
      <c r="M37" s="611" t="str">
        <f>IF(M36="","",M36/3)</f>
        <v/>
      </c>
      <c r="N37" s="612"/>
      <c r="O37" s="612"/>
      <c r="P37" s="612"/>
      <c r="Q37" s="612"/>
      <c r="R37" s="612"/>
      <c r="S37" s="284" t="s">
        <v>201</v>
      </c>
      <c r="U37" s="616" t="str">
        <f>IF(F37="","",ROUNDDOWN(M37/F37,3))</f>
        <v/>
      </c>
      <c r="V37" s="617"/>
      <c r="W37" s="618"/>
    </row>
    <row r="38" spans="1:32" ht="5.0999999999999996" customHeight="1" x14ac:dyDescent="0.2">
      <c r="A38" s="279"/>
      <c r="B38" s="283"/>
      <c r="C38" s="281"/>
      <c r="D38" s="281"/>
      <c r="E38" s="281"/>
      <c r="F38" s="282"/>
      <c r="G38" s="282"/>
      <c r="H38" s="282"/>
      <c r="I38" s="282"/>
      <c r="J38" s="282"/>
      <c r="K38" s="282"/>
      <c r="L38" s="281"/>
      <c r="M38" s="282"/>
      <c r="N38" s="282"/>
      <c r="O38" s="282"/>
      <c r="P38" s="282"/>
      <c r="Q38" s="282"/>
      <c r="R38" s="282"/>
      <c r="S38" s="281"/>
      <c r="T38" s="279"/>
      <c r="U38" s="280"/>
      <c r="V38" s="280"/>
      <c r="W38" s="280"/>
      <c r="X38" s="279"/>
      <c r="Y38" s="279"/>
      <c r="Z38" s="279"/>
      <c r="AA38" s="279"/>
      <c r="AB38" s="279"/>
      <c r="AC38" s="279"/>
      <c r="AD38" s="279"/>
      <c r="AE38" s="279"/>
      <c r="AF38" s="279"/>
    </row>
    <row r="39" spans="1:32" x14ac:dyDescent="0.2">
      <c r="B39" s="277" t="s">
        <v>233</v>
      </c>
      <c r="C39" s="278"/>
    </row>
    <row r="40" spans="1:32" x14ac:dyDescent="0.2">
      <c r="B40" s="604" t="s">
        <v>311</v>
      </c>
      <c r="C40" s="604"/>
      <c r="D40" s="604"/>
      <c r="E40" s="604"/>
      <c r="F40" s="604"/>
      <c r="G40" s="604"/>
      <c r="H40" s="604"/>
      <c r="I40" s="604"/>
      <c r="J40" s="604"/>
      <c r="K40" s="604"/>
      <c r="L40" s="604"/>
      <c r="M40" s="604"/>
      <c r="N40" s="604"/>
      <c r="O40" s="604"/>
      <c r="P40" s="604"/>
      <c r="Q40" s="604"/>
      <c r="R40" s="604"/>
      <c r="S40" s="604"/>
      <c r="T40" s="604"/>
      <c r="U40" s="604"/>
      <c r="V40" s="604"/>
      <c r="W40" s="604"/>
    </row>
    <row r="41" spans="1:32" x14ac:dyDescent="0.2">
      <c r="B41" s="604" t="s">
        <v>310</v>
      </c>
      <c r="C41" s="604"/>
      <c r="D41" s="604"/>
      <c r="E41" s="604"/>
      <c r="F41" s="604"/>
      <c r="G41" s="604"/>
      <c r="H41" s="604"/>
      <c r="I41" s="604"/>
      <c r="J41" s="604"/>
      <c r="K41" s="604"/>
      <c r="L41" s="604"/>
      <c r="M41" s="604"/>
      <c r="N41" s="604"/>
      <c r="O41" s="604"/>
      <c r="P41" s="604"/>
      <c r="Q41" s="604"/>
      <c r="R41" s="604"/>
      <c r="S41" s="604"/>
      <c r="T41" s="604"/>
      <c r="U41" s="604"/>
      <c r="V41" s="604"/>
      <c r="W41" s="604"/>
    </row>
    <row r="42" spans="1:32" x14ac:dyDescent="0.2">
      <c r="B42" s="642" t="s">
        <v>309</v>
      </c>
      <c r="C42" s="642"/>
      <c r="D42" s="642"/>
      <c r="E42" s="642"/>
      <c r="F42" s="642"/>
      <c r="G42" s="642"/>
      <c r="H42" s="642"/>
      <c r="I42" s="642"/>
      <c r="J42" s="642"/>
      <c r="K42" s="642"/>
      <c r="L42" s="642"/>
      <c r="M42" s="642"/>
      <c r="N42" s="642"/>
      <c r="O42" s="642"/>
      <c r="P42" s="642"/>
      <c r="Q42" s="642"/>
      <c r="R42" s="642"/>
      <c r="S42" s="642"/>
      <c r="T42" s="642"/>
      <c r="U42" s="642"/>
      <c r="V42" s="642"/>
      <c r="W42" s="642"/>
    </row>
    <row r="43" spans="1:32" x14ac:dyDescent="0.2">
      <c r="B43" s="604" t="s">
        <v>274</v>
      </c>
      <c r="C43" s="604"/>
      <c r="D43" s="604"/>
      <c r="E43" s="604"/>
      <c r="F43" s="604"/>
      <c r="G43" s="604"/>
      <c r="H43" s="604"/>
      <c r="I43" s="604"/>
      <c r="J43" s="604"/>
      <c r="K43" s="604"/>
      <c r="L43" s="604"/>
      <c r="M43" s="604"/>
      <c r="N43" s="604"/>
      <c r="O43" s="604"/>
      <c r="P43" s="604"/>
      <c r="Q43" s="604"/>
      <c r="R43" s="604"/>
      <c r="S43" s="604"/>
      <c r="T43" s="604"/>
      <c r="U43" s="604"/>
      <c r="V43" s="604"/>
      <c r="W43" s="604"/>
    </row>
    <row r="44" spans="1:32" x14ac:dyDescent="0.2">
      <c r="B44" s="604" t="s">
        <v>273</v>
      </c>
      <c r="C44" s="604"/>
      <c r="D44" s="604"/>
      <c r="E44" s="604"/>
      <c r="F44" s="604"/>
      <c r="G44" s="604"/>
      <c r="H44" s="604"/>
      <c r="I44" s="604"/>
      <c r="J44" s="604"/>
      <c r="K44" s="604"/>
      <c r="L44" s="604"/>
      <c r="M44" s="604"/>
      <c r="N44" s="604"/>
      <c r="O44" s="604"/>
      <c r="P44" s="604"/>
      <c r="Q44" s="604"/>
      <c r="R44" s="604"/>
      <c r="S44" s="604"/>
      <c r="T44" s="604"/>
      <c r="U44" s="604"/>
      <c r="V44" s="604"/>
      <c r="W44" s="604"/>
    </row>
    <row r="45" spans="1:32" x14ac:dyDescent="0.2">
      <c r="B45" s="604" t="s">
        <v>272</v>
      </c>
      <c r="C45" s="604"/>
      <c r="D45" s="604"/>
      <c r="E45" s="604"/>
      <c r="F45" s="604"/>
      <c r="G45" s="604"/>
      <c r="H45" s="604"/>
      <c r="I45" s="604"/>
      <c r="J45" s="604"/>
      <c r="K45" s="604"/>
      <c r="L45" s="604"/>
      <c r="M45" s="604"/>
      <c r="N45" s="604"/>
      <c r="O45" s="604"/>
      <c r="P45" s="604"/>
      <c r="Q45" s="604"/>
      <c r="R45" s="604"/>
      <c r="S45" s="604"/>
      <c r="T45" s="604"/>
      <c r="U45" s="604"/>
      <c r="V45" s="604"/>
      <c r="W45" s="604"/>
    </row>
    <row r="46" spans="1:32" x14ac:dyDescent="0.2">
      <c r="B46" s="604" t="s">
        <v>271</v>
      </c>
      <c r="C46" s="604"/>
      <c r="D46" s="604"/>
      <c r="E46" s="604"/>
      <c r="F46" s="604"/>
      <c r="G46" s="604"/>
      <c r="H46" s="604"/>
      <c r="I46" s="604"/>
      <c r="J46" s="604"/>
      <c r="K46" s="604"/>
      <c r="L46" s="604"/>
      <c r="M46" s="604"/>
      <c r="N46" s="604"/>
      <c r="O46" s="604"/>
      <c r="P46" s="604"/>
      <c r="Q46" s="604"/>
      <c r="R46" s="604"/>
      <c r="S46" s="604"/>
      <c r="T46" s="604"/>
      <c r="U46" s="604"/>
      <c r="V46" s="604"/>
      <c r="W46" s="604"/>
    </row>
    <row r="47" spans="1:32" x14ac:dyDescent="0.2">
      <c r="B47" s="604" t="s">
        <v>270</v>
      </c>
      <c r="C47" s="604"/>
      <c r="D47" s="604"/>
      <c r="E47" s="604"/>
      <c r="F47" s="604"/>
      <c r="G47" s="604"/>
      <c r="H47" s="604"/>
      <c r="I47" s="604"/>
      <c r="J47" s="604"/>
      <c r="K47" s="604"/>
      <c r="L47" s="604"/>
      <c r="M47" s="604"/>
      <c r="N47" s="604"/>
      <c r="O47" s="604"/>
      <c r="P47" s="604"/>
      <c r="Q47" s="604"/>
      <c r="R47" s="604"/>
      <c r="S47" s="604"/>
      <c r="T47" s="604"/>
      <c r="U47" s="604"/>
      <c r="V47" s="604"/>
      <c r="W47" s="604"/>
    </row>
    <row r="48" spans="1:32" x14ac:dyDescent="0.2">
      <c r="B48" s="604" t="s">
        <v>269</v>
      </c>
      <c r="C48" s="604"/>
      <c r="D48" s="604"/>
      <c r="E48" s="604"/>
      <c r="F48" s="604"/>
      <c r="G48" s="604"/>
      <c r="H48" s="604"/>
      <c r="I48" s="604"/>
      <c r="J48" s="604"/>
      <c r="K48" s="604"/>
      <c r="L48" s="604"/>
      <c r="M48" s="604"/>
      <c r="N48" s="604"/>
      <c r="O48" s="604"/>
      <c r="P48" s="604"/>
      <c r="Q48" s="604"/>
      <c r="R48" s="604"/>
      <c r="S48" s="604"/>
      <c r="T48" s="604"/>
      <c r="U48" s="604"/>
      <c r="V48" s="604"/>
      <c r="W48" s="604"/>
    </row>
    <row r="49" spans="2:23" x14ac:dyDescent="0.2">
      <c r="B49" s="604"/>
      <c r="C49" s="604"/>
      <c r="D49" s="604"/>
      <c r="E49" s="604"/>
      <c r="F49" s="604"/>
      <c r="G49" s="604"/>
      <c r="H49" s="604"/>
      <c r="I49" s="604"/>
      <c r="J49" s="604"/>
      <c r="K49" s="604"/>
      <c r="L49" s="604"/>
      <c r="M49" s="604"/>
      <c r="N49" s="604"/>
      <c r="O49" s="604"/>
      <c r="P49" s="604"/>
      <c r="Q49" s="604"/>
      <c r="R49" s="604"/>
      <c r="S49" s="604"/>
      <c r="T49" s="604"/>
      <c r="U49" s="604"/>
      <c r="V49" s="604"/>
      <c r="W49" s="604"/>
    </row>
    <row r="50" spans="2:23" x14ac:dyDescent="0.2">
      <c r="B50" s="604"/>
      <c r="C50" s="604"/>
      <c r="D50" s="604"/>
      <c r="E50" s="604"/>
      <c r="F50" s="604"/>
      <c r="G50" s="604"/>
      <c r="H50" s="604"/>
      <c r="I50" s="604"/>
      <c r="J50" s="604"/>
      <c r="K50" s="604"/>
      <c r="L50" s="604"/>
      <c r="M50" s="604"/>
      <c r="N50" s="604"/>
      <c r="O50" s="604"/>
      <c r="P50" s="604"/>
      <c r="Q50" s="604"/>
      <c r="R50" s="604"/>
      <c r="S50" s="604"/>
      <c r="T50" s="604"/>
      <c r="U50" s="604"/>
      <c r="V50" s="604"/>
      <c r="W50" s="604"/>
    </row>
    <row r="122" spans="3:7" x14ac:dyDescent="0.2">
      <c r="C122" s="279"/>
      <c r="D122" s="279"/>
      <c r="E122" s="279"/>
      <c r="F122" s="279"/>
      <c r="G122" s="279"/>
    </row>
    <row r="123" spans="3:7" x14ac:dyDescent="0.2">
      <c r="C123" s="278"/>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M37:R37"/>
    <mergeCell ref="U37:W37"/>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B47:W47"/>
    <mergeCell ref="B48:W48"/>
    <mergeCell ref="B49:W49"/>
    <mergeCell ref="B50:W50"/>
    <mergeCell ref="B41:W41"/>
    <mergeCell ref="B42:W42"/>
    <mergeCell ref="B43:W43"/>
    <mergeCell ref="B44:W44"/>
    <mergeCell ref="B45:W45"/>
    <mergeCell ref="B46:W46"/>
  </mergeCells>
  <phoneticPr fontId="48"/>
  <dataValidations count="1">
    <dataValidation type="list" allowBlank="1" showInputMessage="1" showErrorMessage="1" sqref="C9 J9 C12:C13" xr:uid="{87A1CA1E-8A48-419A-8D52-86FE9B27DDEE}">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AB90D-907E-40EC-8A94-ADCDD5436D38}">
  <sheetPr codeName="Sheet32">
    <tabColor rgb="FF0070C0"/>
  </sheetPr>
  <dimension ref="B2:AF123"/>
  <sheetViews>
    <sheetView zoomScaleNormal="100" workbookViewId="0"/>
  </sheetViews>
  <sheetFormatPr defaultColWidth="4" defaultRowHeight="13.2" x14ac:dyDescent="0.2"/>
  <cols>
    <col min="1" max="1" width="1.44140625" style="213" customWidth="1"/>
    <col min="2" max="2" width="3.109375" style="213" customWidth="1"/>
    <col min="3" max="3" width="1.109375" style="213" customWidth="1"/>
    <col min="4" max="19" width="4" style="213"/>
    <col min="20" max="20" width="3.109375" style="213" customWidth="1"/>
    <col min="21" max="21" width="2.33203125" style="213" customWidth="1"/>
    <col min="22" max="22" width="4" style="213"/>
    <col min="23" max="23" width="2.21875" style="213" customWidth="1"/>
    <col min="24" max="24" width="4" style="213"/>
    <col min="25" max="25" width="2.33203125" style="213" customWidth="1"/>
    <col min="26" max="26" width="1.44140625" style="213" customWidth="1"/>
    <col min="27" max="16384" width="4" style="213"/>
  </cols>
  <sheetData>
    <row r="2" spans="2:27" x14ac:dyDescent="0.2">
      <c r="B2" s="213" t="s">
        <v>330</v>
      </c>
      <c r="C2" s="262"/>
      <c r="D2" s="262"/>
      <c r="E2" s="262"/>
      <c r="F2" s="262"/>
      <c r="G2" s="262"/>
      <c r="H2" s="262"/>
      <c r="I2" s="262"/>
      <c r="J2" s="262"/>
      <c r="K2" s="262"/>
      <c r="L2" s="262"/>
      <c r="M2" s="262"/>
      <c r="N2" s="262"/>
      <c r="O2" s="262"/>
      <c r="P2" s="262"/>
      <c r="Q2" s="262"/>
      <c r="R2" s="262"/>
      <c r="S2" s="262"/>
      <c r="T2" s="262"/>
      <c r="U2" s="262"/>
      <c r="V2" s="262"/>
      <c r="W2" s="262"/>
      <c r="X2" s="262"/>
      <c r="Y2" s="262"/>
    </row>
    <row r="4" spans="2:27" ht="34.5" customHeight="1" x14ac:dyDescent="0.2">
      <c r="B4" s="593" t="s">
        <v>326</v>
      </c>
      <c r="C4" s="562"/>
      <c r="D4" s="562"/>
      <c r="E4" s="562"/>
      <c r="F4" s="562"/>
      <c r="G4" s="562"/>
      <c r="H4" s="562"/>
      <c r="I4" s="562"/>
      <c r="J4" s="562"/>
      <c r="K4" s="562"/>
      <c r="L4" s="562"/>
      <c r="M4" s="562"/>
      <c r="N4" s="562"/>
      <c r="O4" s="562"/>
      <c r="P4" s="562"/>
      <c r="Q4" s="562"/>
      <c r="R4" s="562"/>
      <c r="S4" s="562"/>
      <c r="T4" s="562"/>
      <c r="U4" s="562"/>
      <c r="V4" s="562"/>
      <c r="W4" s="562"/>
      <c r="X4" s="562"/>
      <c r="Y4" s="562"/>
    </row>
    <row r="5" spans="2:27" ht="13.5" customHeight="1" x14ac:dyDescent="0.2"/>
    <row r="6" spans="2:27" ht="24" customHeight="1" x14ac:dyDescent="0.2">
      <c r="B6" s="594" t="s">
        <v>19</v>
      </c>
      <c r="C6" s="594"/>
      <c r="D6" s="594"/>
      <c r="E6" s="594"/>
      <c r="F6" s="594"/>
      <c r="G6" s="547"/>
      <c r="H6" s="548"/>
      <c r="I6" s="548"/>
      <c r="J6" s="548"/>
      <c r="K6" s="548"/>
      <c r="L6" s="548"/>
      <c r="M6" s="548"/>
      <c r="N6" s="548"/>
      <c r="O6" s="548"/>
      <c r="P6" s="548"/>
      <c r="Q6" s="548"/>
      <c r="R6" s="548"/>
      <c r="S6" s="548"/>
      <c r="T6" s="548"/>
      <c r="U6" s="548"/>
      <c r="V6" s="548"/>
      <c r="W6" s="548"/>
      <c r="X6" s="548"/>
      <c r="Y6" s="595"/>
    </row>
    <row r="7" spans="2:27" ht="24" customHeight="1" x14ac:dyDescent="0.2">
      <c r="B7" s="594" t="s">
        <v>245</v>
      </c>
      <c r="C7" s="594"/>
      <c r="D7" s="594"/>
      <c r="E7" s="594"/>
      <c r="F7" s="594"/>
      <c r="G7" s="226" t="s">
        <v>75</v>
      </c>
      <c r="H7" s="253" t="s">
        <v>225</v>
      </c>
      <c r="I7" s="253"/>
      <c r="J7" s="253"/>
      <c r="K7" s="253"/>
      <c r="L7" s="222" t="s">
        <v>75</v>
      </c>
      <c r="M7" s="253" t="s">
        <v>224</v>
      </c>
      <c r="N7" s="253"/>
      <c r="O7" s="253"/>
      <c r="P7" s="253"/>
      <c r="Q7" s="222" t="s">
        <v>75</v>
      </c>
      <c r="R7" s="253" t="s">
        <v>223</v>
      </c>
      <c r="S7" s="253"/>
      <c r="T7" s="253"/>
      <c r="U7" s="253"/>
      <c r="V7" s="253"/>
      <c r="W7" s="240"/>
      <c r="X7" s="240"/>
      <c r="Y7" s="230"/>
    </row>
    <row r="8" spans="2:27" ht="22.05" customHeight="1" x14ac:dyDescent="0.2">
      <c r="B8" s="596" t="s">
        <v>267</v>
      </c>
      <c r="C8" s="597"/>
      <c r="D8" s="597"/>
      <c r="E8" s="597"/>
      <c r="F8" s="598"/>
      <c r="G8" s="263" t="s">
        <v>75</v>
      </c>
      <c r="H8" s="256" t="s">
        <v>266</v>
      </c>
      <c r="I8" s="264"/>
      <c r="J8" s="264"/>
      <c r="K8" s="264"/>
      <c r="L8" s="264"/>
      <c r="M8" s="264"/>
      <c r="N8" s="264"/>
      <c r="O8" s="264"/>
      <c r="P8" s="264"/>
      <c r="Q8" s="264"/>
      <c r="R8" s="264"/>
      <c r="S8" s="264"/>
      <c r="T8" s="264"/>
      <c r="U8" s="264"/>
      <c r="V8" s="264"/>
      <c r="W8" s="264"/>
      <c r="X8" s="264"/>
      <c r="Y8" s="265"/>
    </row>
    <row r="9" spans="2:27" ht="22.05" customHeight="1" x14ac:dyDescent="0.2">
      <c r="B9" s="599"/>
      <c r="C9" s="562"/>
      <c r="D9" s="562"/>
      <c r="E9" s="562"/>
      <c r="F9" s="600"/>
      <c r="G9" s="222" t="s">
        <v>75</v>
      </c>
      <c r="H9" s="213" t="s">
        <v>265</v>
      </c>
      <c r="I9" s="242"/>
      <c r="J9" s="242"/>
      <c r="K9" s="242"/>
      <c r="L9" s="242"/>
      <c r="M9" s="242"/>
      <c r="N9" s="242"/>
      <c r="O9" s="242"/>
      <c r="P9" s="242"/>
      <c r="Q9" s="242"/>
      <c r="R9" s="242"/>
      <c r="S9" s="242"/>
      <c r="T9" s="242"/>
      <c r="U9" s="242"/>
      <c r="V9" s="242"/>
      <c r="W9" s="242"/>
      <c r="X9" s="242"/>
      <c r="Y9" s="245"/>
    </row>
    <row r="10" spans="2:27" ht="22.05" customHeight="1" x14ac:dyDescent="0.2">
      <c r="B10" s="601"/>
      <c r="C10" s="602"/>
      <c r="D10" s="602"/>
      <c r="E10" s="602"/>
      <c r="F10" s="603"/>
      <c r="G10" s="276" t="s">
        <v>75</v>
      </c>
      <c r="H10" s="275" t="s">
        <v>325</v>
      </c>
      <c r="I10" s="274"/>
      <c r="J10" s="274"/>
      <c r="K10" s="274"/>
      <c r="L10" s="274"/>
      <c r="M10" s="274"/>
      <c r="N10" s="274"/>
      <c r="O10" s="274"/>
      <c r="P10" s="274"/>
      <c r="Q10" s="274"/>
      <c r="R10" s="274"/>
      <c r="S10" s="274"/>
      <c r="T10" s="274"/>
      <c r="U10" s="274"/>
      <c r="V10" s="274"/>
      <c r="W10" s="274"/>
      <c r="X10" s="274"/>
      <c r="Y10" s="273"/>
    </row>
    <row r="11" spans="2:27" ht="13.5" customHeight="1" x14ac:dyDescent="0.2"/>
    <row r="12" spans="2:27" ht="13.05" customHeight="1" x14ac:dyDescent="0.2">
      <c r="B12" s="237"/>
      <c r="C12" s="236"/>
      <c r="D12" s="236"/>
      <c r="E12" s="236"/>
      <c r="F12" s="236"/>
      <c r="G12" s="236"/>
      <c r="H12" s="236"/>
      <c r="I12" s="236"/>
      <c r="J12" s="236"/>
      <c r="K12" s="236"/>
      <c r="L12" s="236"/>
      <c r="M12" s="236"/>
      <c r="N12" s="236"/>
      <c r="O12" s="236"/>
      <c r="P12" s="236"/>
      <c r="Q12" s="236"/>
      <c r="R12" s="236"/>
      <c r="S12" s="236"/>
      <c r="T12" s="250"/>
      <c r="U12" s="236"/>
      <c r="V12" s="236"/>
      <c r="W12" s="236"/>
      <c r="X12" s="236"/>
      <c r="Y12" s="250"/>
      <c r="Z12" s="262"/>
      <c r="AA12" s="262"/>
    </row>
    <row r="13" spans="2:27" ht="17.100000000000001" customHeight="1" x14ac:dyDescent="0.2">
      <c r="B13" s="271" t="s">
        <v>324</v>
      </c>
      <c r="C13" s="270"/>
      <c r="T13" s="261"/>
      <c r="V13" s="233" t="s">
        <v>205</v>
      </c>
      <c r="W13" s="233" t="s">
        <v>200</v>
      </c>
      <c r="X13" s="233" t="s">
        <v>204</v>
      </c>
      <c r="Y13" s="261"/>
      <c r="Z13" s="262"/>
      <c r="AA13" s="262"/>
    </row>
    <row r="14" spans="2:27" ht="17.100000000000001" customHeight="1" x14ac:dyDescent="0.2">
      <c r="B14" s="228"/>
      <c r="T14" s="261"/>
      <c r="Y14" s="261"/>
      <c r="Z14" s="262"/>
      <c r="AA14" s="262"/>
    </row>
    <row r="15" spans="2:27" ht="22.05" customHeight="1" x14ac:dyDescent="0.2">
      <c r="B15" s="228"/>
      <c r="C15" s="643" t="s">
        <v>262</v>
      </c>
      <c r="D15" s="644"/>
      <c r="E15" s="644"/>
      <c r="F15" s="231" t="s">
        <v>203</v>
      </c>
      <c r="G15" s="558" t="s">
        <v>323</v>
      </c>
      <c r="H15" s="558"/>
      <c r="I15" s="558"/>
      <c r="J15" s="558"/>
      <c r="K15" s="558"/>
      <c r="L15" s="558"/>
      <c r="M15" s="558"/>
      <c r="N15" s="558"/>
      <c r="O15" s="558"/>
      <c r="P15" s="558"/>
      <c r="Q15" s="558"/>
      <c r="R15" s="558"/>
      <c r="S15" s="558"/>
      <c r="T15" s="261"/>
      <c r="V15" s="222" t="s">
        <v>75</v>
      </c>
      <c r="W15" s="222" t="s">
        <v>200</v>
      </c>
      <c r="X15" s="222" t="s">
        <v>75</v>
      </c>
      <c r="Y15" s="261"/>
      <c r="Z15" s="262"/>
      <c r="AA15" s="262"/>
    </row>
    <row r="16" spans="2:27" ht="49.5" customHeight="1" x14ac:dyDescent="0.2">
      <c r="B16" s="228"/>
      <c r="C16" s="644"/>
      <c r="D16" s="644"/>
      <c r="E16" s="644"/>
      <c r="F16" s="231" t="s">
        <v>202</v>
      </c>
      <c r="G16" s="578" t="s">
        <v>322</v>
      </c>
      <c r="H16" s="578"/>
      <c r="I16" s="578"/>
      <c r="J16" s="578"/>
      <c r="K16" s="578"/>
      <c r="L16" s="578"/>
      <c r="M16" s="578"/>
      <c r="N16" s="578"/>
      <c r="O16" s="578"/>
      <c r="P16" s="578"/>
      <c r="Q16" s="578"/>
      <c r="R16" s="578"/>
      <c r="S16" s="578"/>
      <c r="T16" s="261"/>
      <c r="V16" s="222" t="s">
        <v>75</v>
      </c>
      <c r="W16" s="222" t="s">
        <v>200</v>
      </c>
      <c r="X16" s="222" t="s">
        <v>75</v>
      </c>
      <c r="Y16" s="261"/>
      <c r="Z16" s="262"/>
      <c r="AA16" s="262"/>
    </row>
    <row r="17" spans="2:27" ht="22.05" customHeight="1" x14ac:dyDescent="0.2">
      <c r="B17" s="228"/>
      <c r="C17" s="644"/>
      <c r="D17" s="644"/>
      <c r="E17" s="644"/>
      <c r="F17" s="231" t="s">
        <v>208</v>
      </c>
      <c r="G17" s="558" t="s">
        <v>315</v>
      </c>
      <c r="H17" s="558"/>
      <c r="I17" s="558"/>
      <c r="J17" s="558"/>
      <c r="K17" s="558"/>
      <c r="L17" s="558"/>
      <c r="M17" s="558"/>
      <c r="N17" s="558"/>
      <c r="O17" s="558"/>
      <c r="P17" s="558"/>
      <c r="Q17" s="558"/>
      <c r="R17" s="558"/>
      <c r="S17" s="558"/>
      <c r="T17" s="261"/>
      <c r="V17" s="222" t="s">
        <v>75</v>
      </c>
      <c r="W17" s="222" t="s">
        <v>200</v>
      </c>
      <c r="X17" s="222" t="s">
        <v>75</v>
      </c>
      <c r="Y17" s="261"/>
      <c r="Z17" s="262"/>
      <c r="AA17" s="262"/>
    </row>
    <row r="18" spans="2:27" ht="17.100000000000001" customHeight="1" x14ac:dyDescent="0.2">
      <c r="B18" s="228"/>
      <c r="C18" s="229"/>
      <c r="D18" s="229"/>
      <c r="E18" s="229"/>
      <c r="T18" s="261"/>
      <c r="Y18" s="261"/>
      <c r="Z18" s="262"/>
      <c r="AA18" s="262"/>
    </row>
    <row r="19" spans="2:27" ht="22.05" customHeight="1" x14ac:dyDescent="0.2">
      <c r="B19" s="228"/>
      <c r="C19" s="589" t="s">
        <v>321</v>
      </c>
      <c r="D19" s="590"/>
      <c r="E19" s="590"/>
      <c r="F19" s="231" t="s">
        <v>203</v>
      </c>
      <c r="G19" s="558" t="s">
        <v>320</v>
      </c>
      <c r="H19" s="558"/>
      <c r="I19" s="558"/>
      <c r="J19" s="558"/>
      <c r="K19" s="558"/>
      <c r="L19" s="558"/>
      <c r="M19" s="558"/>
      <c r="N19" s="558"/>
      <c r="O19" s="558"/>
      <c r="P19" s="558"/>
      <c r="Q19" s="558"/>
      <c r="R19" s="558"/>
      <c r="S19" s="558"/>
      <c r="T19" s="261"/>
      <c r="V19" s="222" t="s">
        <v>75</v>
      </c>
      <c r="W19" s="222" t="s">
        <v>200</v>
      </c>
      <c r="X19" s="222" t="s">
        <v>75</v>
      </c>
      <c r="Y19" s="261"/>
      <c r="Z19" s="262"/>
      <c r="AA19" s="262"/>
    </row>
    <row r="20" spans="2:27" ht="49.5" customHeight="1" x14ac:dyDescent="0.2">
      <c r="B20" s="228"/>
      <c r="C20" s="590"/>
      <c r="D20" s="590"/>
      <c r="E20" s="590"/>
      <c r="F20" s="231" t="s">
        <v>202</v>
      </c>
      <c r="G20" s="578" t="s">
        <v>319</v>
      </c>
      <c r="H20" s="578"/>
      <c r="I20" s="578"/>
      <c r="J20" s="578"/>
      <c r="K20" s="578"/>
      <c r="L20" s="578"/>
      <c r="M20" s="578"/>
      <c r="N20" s="578"/>
      <c r="O20" s="578"/>
      <c r="P20" s="578"/>
      <c r="Q20" s="578"/>
      <c r="R20" s="578"/>
      <c r="S20" s="578"/>
      <c r="T20" s="261"/>
      <c r="V20" s="222" t="s">
        <v>75</v>
      </c>
      <c r="W20" s="222" t="s">
        <v>200</v>
      </c>
      <c r="X20" s="222" t="s">
        <v>75</v>
      </c>
      <c r="Y20" s="261"/>
      <c r="Z20" s="262"/>
      <c r="AA20" s="262"/>
    </row>
    <row r="21" spans="2:27" ht="22.05" customHeight="1" x14ac:dyDescent="0.2">
      <c r="B21" s="228"/>
      <c r="C21" s="590"/>
      <c r="D21" s="590"/>
      <c r="E21" s="590"/>
      <c r="F21" s="231" t="s">
        <v>208</v>
      </c>
      <c r="G21" s="558" t="s">
        <v>315</v>
      </c>
      <c r="H21" s="558"/>
      <c r="I21" s="558"/>
      <c r="J21" s="558"/>
      <c r="K21" s="558"/>
      <c r="L21" s="558"/>
      <c r="M21" s="558"/>
      <c r="N21" s="558"/>
      <c r="O21" s="558"/>
      <c r="P21" s="558"/>
      <c r="Q21" s="558"/>
      <c r="R21" s="558"/>
      <c r="S21" s="558"/>
      <c r="T21" s="261"/>
      <c r="V21" s="222" t="s">
        <v>75</v>
      </c>
      <c r="W21" s="222" t="s">
        <v>200</v>
      </c>
      <c r="X21" s="222" t="s">
        <v>75</v>
      </c>
      <c r="Y21" s="261"/>
      <c r="Z21" s="262"/>
      <c r="AA21" s="262"/>
    </row>
    <row r="22" spans="2:27" ht="17.100000000000001" customHeight="1" x14ac:dyDescent="0.2">
      <c r="B22" s="228"/>
      <c r="T22" s="261"/>
      <c r="Y22" s="261"/>
      <c r="Z22" s="262"/>
      <c r="AA22" s="262"/>
    </row>
    <row r="23" spans="2:27" ht="22.05" customHeight="1" x14ac:dyDescent="0.2">
      <c r="B23" s="228"/>
      <c r="C23" s="643" t="s">
        <v>318</v>
      </c>
      <c r="D23" s="644"/>
      <c r="E23" s="644"/>
      <c r="F23" s="231" t="s">
        <v>203</v>
      </c>
      <c r="G23" s="558" t="s">
        <v>317</v>
      </c>
      <c r="H23" s="558"/>
      <c r="I23" s="558"/>
      <c r="J23" s="558"/>
      <c r="K23" s="558"/>
      <c r="L23" s="558"/>
      <c r="M23" s="558"/>
      <c r="N23" s="558"/>
      <c r="O23" s="558"/>
      <c r="P23" s="558"/>
      <c r="Q23" s="558"/>
      <c r="R23" s="558"/>
      <c r="S23" s="558"/>
      <c r="T23" s="261"/>
      <c r="V23" s="222" t="s">
        <v>75</v>
      </c>
      <c r="W23" s="222" t="s">
        <v>200</v>
      </c>
      <c r="X23" s="222" t="s">
        <v>75</v>
      </c>
      <c r="Y23" s="261"/>
      <c r="Z23" s="262"/>
      <c r="AA23" s="262"/>
    </row>
    <row r="24" spans="2:27" ht="22.05" customHeight="1" x14ac:dyDescent="0.2">
      <c r="B24" s="228"/>
      <c r="C24" s="644"/>
      <c r="D24" s="644"/>
      <c r="E24" s="644"/>
      <c r="F24" s="231" t="s">
        <v>202</v>
      </c>
      <c r="G24" s="578" t="s">
        <v>316</v>
      </c>
      <c r="H24" s="578"/>
      <c r="I24" s="578"/>
      <c r="J24" s="578"/>
      <c r="K24" s="578"/>
      <c r="L24" s="578"/>
      <c r="M24" s="578"/>
      <c r="N24" s="578"/>
      <c r="O24" s="578"/>
      <c r="P24" s="578"/>
      <c r="Q24" s="578"/>
      <c r="R24" s="578"/>
      <c r="S24" s="578"/>
      <c r="T24" s="261"/>
      <c r="V24" s="222" t="s">
        <v>75</v>
      </c>
      <c r="W24" s="222" t="s">
        <v>200</v>
      </c>
      <c r="X24" s="222" t="s">
        <v>75</v>
      </c>
      <c r="Y24" s="261"/>
      <c r="Z24" s="262"/>
      <c r="AA24" s="262"/>
    </row>
    <row r="25" spans="2:27" ht="22.05" customHeight="1" x14ac:dyDescent="0.2">
      <c r="B25" s="228"/>
      <c r="C25" s="644"/>
      <c r="D25" s="644"/>
      <c r="E25" s="644"/>
      <c r="F25" s="231" t="s">
        <v>208</v>
      </c>
      <c r="G25" s="558" t="s">
        <v>315</v>
      </c>
      <c r="H25" s="558"/>
      <c r="I25" s="558"/>
      <c r="J25" s="558"/>
      <c r="K25" s="558"/>
      <c r="L25" s="558"/>
      <c r="M25" s="558"/>
      <c r="N25" s="558"/>
      <c r="O25" s="558"/>
      <c r="P25" s="558"/>
      <c r="Q25" s="558"/>
      <c r="R25" s="558"/>
      <c r="S25" s="558"/>
      <c r="T25" s="261"/>
      <c r="V25" s="222" t="s">
        <v>75</v>
      </c>
      <c r="W25" s="222" t="s">
        <v>200</v>
      </c>
      <c r="X25" s="222" t="s">
        <v>75</v>
      </c>
      <c r="Y25" s="261"/>
      <c r="Z25" s="262"/>
      <c r="AA25" s="262"/>
    </row>
    <row r="26" spans="2:27" ht="13.05" customHeight="1" x14ac:dyDescent="0.2">
      <c r="B26" s="219"/>
      <c r="C26" s="218"/>
      <c r="D26" s="218"/>
      <c r="E26" s="218"/>
      <c r="F26" s="218"/>
      <c r="G26" s="218"/>
      <c r="H26" s="218"/>
      <c r="I26" s="218"/>
      <c r="J26" s="218"/>
      <c r="K26" s="218"/>
      <c r="L26" s="218"/>
      <c r="M26" s="218"/>
      <c r="N26" s="218"/>
      <c r="O26" s="218"/>
      <c r="P26" s="218"/>
      <c r="Q26" s="218"/>
      <c r="R26" s="218"/>
      <c r="S26" s="218"/>
      <c r="T26" s="224"/>
      <c r="U26" s="218"/>
      <c r="V26" s="218"/>
      <c r="W26" s="218"/>
      <c r="X26" s="218"/>
      <c r="Y26" s="224"/>
    </row>
    <row r="28" spans="2:27" x14ac:dyDescent="0.2">
      <c r="B28" s="213" t="s">
        <v>247</v>
      </c>
    </row>
    <row r="29" spans="2:27" x14ac:dyDescent="0.2">
      <c r="B29" s="213" t="s">
        <v>246</v>
      </c>
      <c r="K29" s="262"/>
      <c r="L29" s="262"/>
      <c r="M29" s="262"/>
      <c r="N29" s="262"/>
      <c r="O29" s="262"/>
      <c r="P29" s="262"/>
      <c r="Q29" s="262"/>
      <c r="R29" s="262"/>
      <c r="S29" s="262"/>
      <c r="T29" s="262"/>
      <c r="U29" s="262"/>
      <c r="V29" s="262"/>
      <c r="W29" s="262"/>
      <c r="X29" s="262"/>
      <c r="Y29" s="262"/>
      <c r="Z29" s="262"/>
      <c r="AA29" s="262"/>
    </row>
    <row r="38" spans="3:32" x14ac:dyDescent="0.2">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row>
    <row r="39" spans="3:32" x14ac:dyDescent="0.2">
      <c r="C39" s="236"/>
    </row>
    <row r="122" spans="3:7" x14ac:dyDescent="0.2">
      <c r="C122" s="218"/>
      <c r="D122" s="218"/>
      <c r="E122" s="218"/>
      <c r="F122" s="218"/>
      <c r="G122" s="218"/>
    </row>
    <row r="123" spans="3:7" x14ac:dyDescent="0.2">
      <c r="C123" s="236"/>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48"/>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tabColor rgb="FF0070C0"/>
    <pageSetUpPr fitToPage="1"/>
  </sheetPr>
  <dimension ref="A1:AK153"/>
  <sheetViews>
    <sheetView showGridLines="0" view="pageBreakPreview" zoomScale="90" zoomScaleSheetLayoutView="90" workbookViewId="0"/>
  </sheetViews>
  <sheetFormatPr defaultColWidth="9" defaultRowHeight="16.2" x14ac:dyDescent="0.2"/>
  <cols>
    <col min="1" max="34" width="3.77734375" style="118" customWidth="1"/>
    <col min="35" max="35" width="41.77734375" style="118" bestFit="1" customWidth="1"/>
    <col min="36" max="36" width="13.21875" style="118" customWidth="1"/>
    <col min="37" max="37" width="14.77734375" style="118" customWidth="1"/>
    <col min="38" max="38" width="9" style="118" customWidth="1"/>
    <col min="39" max="16384" width="9" style="118"/>
  </cols>
  <sheetData>
    <row r="1" spans="1:36" x14ac:dyDescent="0.2">
      <c r="A1" s="119" t="s">
        <v>331</v>
      </c>
      <c r="B1" s="119"/>
      <c r="C1" s="119"/>
    </row>
    <row r="2" spans="1:36" ht="18.600000000000001" x14ac:dyDescent="0.2">
      <c r="A2" s="716" t="s">
        <v>14</v>
      </c>
      <c r="B2" s="716"/>
      <c r="C2" s="716"/>
      <c r="D2" s="716"/>
      <c r="E2" s="716"/>
      <c r="F2" s="716"/>
      <c r="G2" s="716"/>
      <c r="H2" s="716"/>
      <c r="I2" s="716"/>
      <c r="J2" s="716"/>
      <c r="K2" s="716"/>
      <c r="L2" s="716"/>
      <c r="M2" s="716"/>
      <c r="N2" s="716"/>
      <c r="O2" s="716"/>
      <c r="P2" s="716"/>
      <c r="Q2" s="716"/>
      <c r="R2" s="716"/>
      <c r="S2" s="716"/>
      <c r="T2" s="716"/>
      <c r="U2" s="716"/>
      <c r="V2" s="716"/>
      <c r="W2" s="716"/>
      <c r="X2" s="716"/>
      <c r="Y2" s="716"/>
      <c r="Z2" s="716"/>
      <c r="AA2" s="716"/>
      <c r="AB2" s="716"/>
      <c r="AC2" s="716"/>
      <c r="AD2" s="716"/>
      <c r="AE2" s="716"/>
      <c r="AF2" s="716"/>
      <c r="AG2" s="716"/>
    </row>
    <row r="3" spans="1:36" ht="22.05" customHeight="1" x14ac:dyDescent="0.2">
      <c r="AI3" s="118" t="s">
        <v>69</v>
      </c>
      <c r="AJ3" s="131" t="str">
        <f>IF(G12="","",VLOOKUP(G12,AI4:AJ8,2,FALSE))</f>
        <v/>
      </c>
    </row>
    <row r="4" spans="1:36" ht="26.25" customHeight="1" x14ac:dyDescent="0.2">
      <c r="B4" s="653" t="s">
        <v>140</v>
      </c>
      <c r="C4" s="654"/>
      <c r="D4" s="654"/>
      <c r="E4" s="654"/>
      <c r="F4" s="654"/>
      <c r="G4" s="654"/>
      <c r="H4" s="654"/>
      <c r="I4" s="654"/>
      <c r="J4" s="654"/>
      <c r="K4" s="654"/>
      <c r="L4" s="654"/>
      <c r="M4" s="654"/>
      <c r="N4" s="654"/>
      <c r="O4" s="654"/>
      <c r="P4" s="654"/>
      <c r="Q4" s="654"/>
      <c r="R4" s="654"/>
      <c r="S4" s="654"/>
      <c r="T4" s="654"/>
      <c r="U4" s="654"/>
      <c r="V4" s="654"/>
      <c r="W4" s="654"/>
      <c r="X4" s="654"/>
      <c r="Y4" s="654"/>
      <c r="Z4" s="654"/>
      <c r="AA4" s="654"/>
      <c r="AB4" s="654"/>
      <c r="AC4" s="654"/>
      <c r="AD4" s="654"/>
      <c r="AE4" s="654"/>
      <c r="AF4" s="655"/>
      <c r="AI4" s="118" t="s">
        <v>136</v>
      </c>
      <c r="AJ4" s="133">
        <v>1</v>
      </c>
    </row>
    <row r="5" spans="1:36" ht="26.25" customHeight="1" x14ac:dyDescent="0.2">
      <c r="B5" s="656"/>
      <c r="C5" s="657"/>
      <c r="D5" s="657"/>
      <c r="E5" s="657"/>
      <c r="F5" s="657"/>
      <c r="G5" s="657"/>
      <c r="H5" s="657"/>
      <c r="I5" s="657"/>
      <c r="J5" s="657"/>
      <c r="K5" s="657"/>
      <c r="L5" s="657"/>
      <c r="M5" s="657"/>
      <c r="N5" s="657"/>
      <c r="O5" s="657"/>
      <c r="P5" s="657"/>
      <c r="Q5" s="657"/>
      <c r="R5" s="657"/>
      <c r="S5" s="657"/>
      <c r="T5" s="657"/>
      <c r="U5" s="657"/>
      <c r="V5" s="657"/>
      <c r="W5" s="657"/>
      <c r="X5" s="657"/>
      <c r="Y5" s="657"/>
      <c r="Z5" s="657"/>
      <c r="AA5" s="657"/>
      <c r="AB5" s="657"/>
      <c r="AC5" s="657"/>
      <c r="AD5" s="657"/>
      <c r="AE5" s="657"/>
      <c r="AF5" s="658"/>
      <c r="AI5" s="118" t="s">
        <v>163</v>
      </c>
      <c r="AJ5" s="133">
        <v>2</v>
      </c>
    </row>
    <row r="6" spans="1:36" ht="26.25" customHeight="1" x14ac:dyDescent="0.2">
      <c r="B6" s="659"/>
      <c r="C6" s="657"/>
      <c r="D6" s="657"/>
      <c r="E6" s="657"/>
      <c r="F6" s="657"/>
      <c r="G6" s="657"/>
      <c r="H6" s="657"/>
      <c r="I6" s="657"/>
      <c r="J6" s="657"/>
      <c r="K6" s="657"/>
      <c r="L6" s="657"/>
      <c r="M6" s="657"/>
      <c r="N6" s="657"/>
      <c r="O6" s="657"/>
      <c r="P6" s="657"/>
      <c r="Q6" s="657"/>
      <c r="R6" s="657"/>
      <c r="S6" s="657"/>
      <c r="T6" s="657"/>
      <c r="U6" s="657"/>
      <c r="V6" s="657"/>
      <c r="W6" s="657"/>
      <c r="X6" s="657"/>
      <c r="Y6" s="657"/>
      <c r="Z6" s="657"/>
      <c r="AA6" s="657"/>
      <c r="AB6" s="657"/>
      <c r="AC6" s="657"/>
      <c r="AD6" s="657"/>
      <c r="AE6" s="657"/>
      <c r="AF6" s="658"/>
      <c r="AI6" s="118" t="s">
        <v>164</v>
      </c>
      <c r="AJ6" s="133">
        <v>3</v>
      </c>
    </row>
    <row r="7" spans="1:36" ht="26.25" customHeight="1" x14ac:dyDescent="0.2">
      <c r="B7" s="660"/>
      <c r="C7" s="661"/>
      <c r="D7" s="661"/>
      <c r="E7" s="661"/>
      <c r="F7" s="661"/>
      <c r="G7" s="661"/>
      <c r="H7" s="661"/>
      <c r="I7" s="661"/>
      <c r="J7" s="661"/>
      <c r="K7" s="661"/>
      <c r="L7" s="661"/>
      <c r="M7" s="661"/>
      <c r="N7" s="661"/>
      <c r="O7" s="661"/>
      <c r="P7" s="661"/>
      <c r="Q7" s="661"/>
      <c r="R7" s="661"/>
      <c r="S7" s="661"/>
      <c r="T7" s="661"/>
      <c r="U7" s="661"/>
      <c r="V7" s="661"/>
      <c r="W7" s="661"/>
      <c r="X7" s="661"/>
      <c r="Y7" s="661"/>
      <c r="Z7" s="661"/>
      <c r="AA7" s="661"/>
      <c r="AB7" s="661"/>
      <c r="AC7" s="661"/>
      <c r="AD7" s="661"/>
      <c r="AE7" s="661"/>
      <c r="AF7" s="662"/>
      <c r="AI7" s="118" t="s">
        <v>165</v>
      </c>
      <c r="AJ7" s="133">
        <v>4</v>
      </c>
    </row>
    <row r="8" spans="1:36" ht="22.05" customHeight="1" x14ac:dyDescent="0.2">
      <c r="AI8" s="118" t="s">
        <v>94</v>
      </c>
      <c r="AJ8" s="133">
        <v>5</v>
      </c>
    </row>
    <row r="9" spans="1:36" ht="22.05" customHeight="1" x14ac:dyDescent="0.2">
      <c r="B9" s="120" t="s">
        <v>84</v>
      </c>
      <c r="AI9" s="127" t="s">
        <v>41</v>
      </c>
      <c r="AJ9" s="132" t="str">
        <f>IF(AND(COUNTIF(V12,"*")=1,OR(AJ3=1,AJ3=2,)),VLOOKUP(V12,AI10:AJ12,2,FALSE),"")</f>
        <v/>
      </c>
    </row>
    <row r="10" spans="1:36" ht="22.05" customHeight="1" x14ac:dyDescent="0.2">
      <c r="B10" s="664" t="s">
        <v>3</v>
      </c>
      <c r="C10" s="664"/>
      <c r="D10" s="664"/>
      <c r="E10" s="664"/>
      <c r="F10" s="664"/>
      <c r="G10" s="651"/>
      <c r="H10" s="651"/>
      <c r="I10" s="651"/>
      <c r="J10" s="651"/>
      <c r="K10" s="664" t="s">
        <v>154</v>
      </c>
      <c r="L10" s="664"/>
      <c r="M10" s="664"/>
      <c r="N10" s="664"/>
      <c r="O10" s="717"/>
      <c r="P10" s="717"/>
      <c r="Q10" s="717"/>
      <c r="R10" s="717"/>
      <c r="S10" s="717"/>
      <c r="T10" s="717"/>
      <c r="U10" s="717"/>
      <c r="V10" s="717"/>
      <c r="W10" s="717"/>
      <c r="X10" s="717"/>
      <c r="Y10" s="718"/>
      <c r="Z10" s="718"/>
      <c r="AA10" s="718"/>
      <c r="AB10" s="718"/>
      <c r="AI10" s="127" t="s">
        <v>166</v>
      </c>
      <c r="AJ10" s="133">
        <v>6</v>
      </c>
    </row>
    <row r="11" spans="1:36" ht="22.05" customHeight="1" x14ac:dyDescent="0.2">
      <c r="B11" s="710" t="s">
        <v>133</v>
      </c>
      <c r="C11" s="711"/>
      <c r="D11" s="711"/>
      <c r="E11" s="711"/>
      <c r="F11" s="712"/>
      <c r="G11" s="719"/>
      <c r="H11" s="713"/>
      <c r="I11" s="713"/>
      <c r="J11" s="720"/>
      <c r="K11" s="710" t="s">
        <v>156</v>
      </c>
      <c r="L11" s="711"/>
      <c r="M11" s="711"/>
      <c r="N11" s="712"/>
      <c r="O11" s="719"/>
      <c r="P11" s="713"/>
      <c r="Q11" s="713"/>
      <c r="R11" s="713"/>
      <c r="S11" s="713"/>
      <c r="T11" s="720"/>
      <c r="U11" s="710" t="s">
        <v>62</v>
      </c>
      <c r="V11" s="711"/>
      <c r="W11" s="711"/>
      <c r="X11" s="712"/>
      <c r="Y11" s="719"/>
      <c r="Z11" s="713"/>
      <c r="AA11" s="713"/>
      <c r="AB11" s="713"/>
      <c r="AC11" s="713"/>
      <c r="AD11" s="713"/>
      <c r="AE11" s="713"/>
      <c r="AF11" s="720"/>
      <c r="AI11" s="127" t="s">
        <v>80</v>
      </c>
      <c r="AJ11" s="133">
        <v>7</v>
      </c>
    </row>
    <row r="12" spans="1:36" ht="22.05" customHeight="1" x14ac:dyDescent="0.2">
      <c r="B12" s="664" t="s">
        <v>142</v>
      </c>
      <c r="C12" s="664"/>
      <c r="D12" s="664"/>
      <c r="E12" s="664"/>
      <c r="F12" s="664"/>
      <c r="G12" s="707"/>
      <c r="H12" s="708"/>
      <c r="I12" s="708"/>
      <c r="J12" s="708"/>
      <c r="K12" s="708"/>
      <c r="L12" s="708"/>
      <c r="M12" s="708"/>
      <c r="N12" s="708"/>
      <c r="O12" s="708"/>
      <c r="P12" s="708"/>
      <c r="Q12" s="709"/>
      <c r="R12" s="710" t="s">
        <v>161</v>
      </c>
      <c r="S12" s="711"/>
      <c r="T12" s="711"/>
      <c r="U12" s="712"/>
      <c r="V12" s="707"/>
      <c r="W12" s="708"/>
      <c r="X12" s="708"/>
      <c r="Y12" s="708"/>
      <c r="Z12" s="708"/>
      <c r="AA12" s="708"/>
      <c r="AB12" s="709"/>
      <c r="AI12" s="127" t="s">
        <v>168</v>
      </c>
      <c r="AJ12" s="133">
        <v>8</v>
      </c>
    </row>
    <row r="13" spans="1:36" ht="17.25" customHeight="1" x14ac:dyDescent="0.2">
      <c r="B13" s="663" t="s">
        <v>143</v>
      </c>
      <c r="C13" s="663"/>
      <c r="D13" s="663"/>
      <c r="E13" s="663"/>
      <c r="F13" s="663"/>
      <c r="G13" s="663"/>
      <c r="H13" s="663"/>
      <c r="I13" s="663"/>
      <c r="J13" s="663"/>
      <c r="K13" s="663"/>
      <c r="L13" s="663"/>
      <c r="M13" s="663"/>
      <c r="N13" s="663"/>
      <c r="O13" s="663"/>
      <c r="P13" s="663"/>
      <c r="Q13" s="663"/>
      <c r="R13" s="663"/>
      <c r="S13" s="663"/>
      <c r="T13" s="663"/>
      <c r="U13" s="663"/>
      <c r="V13" s="663"/>
      <c r="W13" s="663"/>
      <c r="X13" s="663"/>
      <c r="Y13" s="663"/>
      <c r="Z13" s="663"/>
      <c r="AA13" s="663"/>
      <c r="AB13" s="663"/>
      <c r="AC13" s="663"/>
      <c r="AD13" s="663"/>
      <c r="AE13" s="663"/>
      <c r="AF13" s="663"/>
      <c r="AJ13" s="133"/>
    </row>
    <row r="14" spans="1:36" ht="17.25" customHeight="1" x14ac:dyDescent="0.2">
      <c r="B14" s="663"/>
      <c r="C14" s="663"/>
      <c r="D14" s="663"/>
      <c r="E14" s="663"/>
      <c r="F14" s="663"/>
      <c r="G14" s="663"/>
      <c r="H14" s="663"/>
      <c r="I14" s="663"/>
      <c r="J14" s="663"/>
      <c r="K14" s="663"/>
      <c r="L14" s="663"/>
      <c r="M14" s="663"/>
      <c r="N14" s="663"/>
      <c r="O14" s="663"/>
      <c r="P14" s="663"/>
      <c r="Q14" s="663"/>
      <c r="R14" s="663"/>
      <c r="S14" s="663"/>
      <c r="T14" s="663"/>
      <c r="U14" s="663"/>
      <c r="V14" s="663"/>
      <c r="W14" s="663"/>
      <c r="X14" s="663"/>
      <c r="Y14" s="663"/>
      <c r="Z14" s="663"/>
      <c r="AA14" s="663"/>
      <c r="AB14" s="663"/>
      <c r="AC14" s="663"/>
      <c r="AD14" s="663"/>
      <c r="AE14" s="663"/>
      <c r="AF14" s="663"/>
      <c r="AI14" s="127"/>
    </row>
    <row r="15" spans="1:36" ht="18" customHeight="1" x14ac:dyDescent="0.2">
      <c r="AI15" s="127"/>
    </row>
    <row r="16" spans="1:36" ht="22.05" customHeight="1" x14ac:dyDescent="0.2">
      <c r="B16" s="120" t="s">
        <v>74</v>
      </c>
      <c r="AI16" s="127" t="s">
        <v>141</v>
      </c>
    </row>
    <row r="17" spans="2:37" ht="22.05" customHeight="1" x14ac:dyDescent="0.15">
      <c r="B17" s="647" t="s">
        <v>144</v>
      </c>
      <c r="C17" s="648"/>
      <c r="D17" s="648"/>
      <c r="E17" s="648"/>
      <c r="F17" s="648"/>
      <c r="G17" s="648"/>
      <c r="H17" s="648"/>
      <c r="I17" s="648"/>
      <c r="J17" s="648"/>
      <c r="K17" s="649"/>
      <c r="L17" s="710" t="s">
        <v>35</v>
      </c>
      <c r="M17" s="711"/>
      <c r="N17" s="713"/>
      <c r="O17" s="713"/>
      <c r="P17" s="123" t="s">
        <v>160</v>
      </c>
      <c r="Q17" s="713"/>
      <c r="R17" s="713"/>
      <c r="S17" s="124" t="s">
        <v>103</v>
      </c>
      <c r="T17" s="126"/>
      <c r="U17" s="126"/>
      <c r="AD17" s="126"/>
      <c r="AE17" s="126"/>
      <c r="AI17" s="128" t="str">
        <f>L17&amp;N17&amp;P17&amp;Q17&amp;S17&amp;"１日"</f>
        <v>令和年月１日</v>
      </c>
      <c r="AJ17" s="134"/>
      <c r="AK17" s="134"/>
    </row>
    <row r="18" spans="2:37" ht="22.05" customHeight="1" x14ac:dyDescent="0.2">
      <c r="B18" s="647" t="s">
        <v>37</v>
      </c>
      <c r="C18" s="648"/>
      <c r="D18" s="648"/>
      <c r="E18" s="648"/>
      <c r="F18" s="648"/>
      <c r="G18" s="648"/>
      <c r="H18" s="648"/>
      <c r="I18" s="648"/>
      <c r="J18" s="648"/>
      <c r="K18" s="648"/>
      <c r="L18" s="648"/>
      <c r="M18" s="648"/>
      <c r="N18" s="648"/>
      <c r="O18" s="649"/>
      <c r="P18" s="714"/>
      <c r="Q18" s="715"/>
      <c r="R18" s="715"/>
      <c r="S18" s="125" t="s">
        <v>9</v>
      </c>
      <c r="AI18" s="127" t="s">
        <v>42</v>
      </c>
      <c r="AJ18" s="135" t="s">
        <v>67</v>
      </c>
    </row>
    <row r="19" spans="2:37" ht="22.05" customHeight="1" x14ac:dyDescent="0.2">
      <c r="B19" s="696" t="s">
        <v>55</v>
      </c>
      <c r="C19" s="696"/>
      <c r="D19" s="696"/>
      <c r="E19" s="696"/>
      <c r="F19" s="696"/>
      <c r="G19" s="696"/>
      <c r="H19" s="696"/>
      <c r="I19" s="696"/>
      <c r="J19" s="696"/>
      <c r="K19" s="696"/>
      <c r="L19" s="696"/>
      <c r="M19" s="696"/>
      <c r="N19" s="696"/>
      <c r="O19" s="696"/>
      <c r="P19" s="696"/>
      <c r="Q19" s="696"/>
      <c r="R19" s="696"/>
      <c r="S19" s="696"/>
      <c r="T19" s="696"/>
      <c r="U19" s="696"/>
      <c r="V19" s="696"/>
      <c r="W19" s="696"/>
      <c r="X19" s="696"/>
      <c r="Y19" s="696"/>
      <c r="Z19" s="697"/>
      <c r="AA19" s="698"/>
      <c r="AB19" s="698"/>
      <c r="AC19" s="121" t="s">
        <v>9</v>
      </c>
      <c r="AI19" s="129" t="e">
        <f>(Z19-P18)/Z19</f>
        <v>#DIV/0!</v>
      </c>
      <c r="AJ19" s="136" t="e">
        <f>AI19</f>
        <v>#DIV/0!</v>
      </c>
    </row>
    <row r="20" spans="2:37" ht="22.05" customHeight="1" x14ac:dyDescent="0.15">
      <c r="B20" s="699" t="s">
        <v>145</v>
      </c>
      <c r="C20" s="700"/>
      <c r="D20" s="700"/>
      <c r="E20" s="700"/>
      <c r="F20" s="700"/>
      <c r="G20" s="700"/>
      <c r="H20" s="701" t="str">
        <f>IF(P18="","",IF(AND(H21="否",ROUND(AI19,4)&gt;=0.05),"可","否"))</f>
        <v/>
      </c>
      <c r="I20" s="702"/>
      <c r="J20" s="703"/>
      <c r="N20" s="122"/>
      <c r="O20" s="122"/>
      <c r="P20" s="122"/>
      <c r="Q20" s="122"/>
      <c r="R20" s="122"/>
      <c r="S20" s="122"/>
      <c r="T20" s="122"/>
      <c r="U20" s="122"/>
      <c r="V20" s="122"/>
      <c r="W20" s="122"/>
      <c r="X20" s="122"/>
      <c r="Y20" s="122"/>
      <c r="Z20" s="122"/>
      <c r="AA20" s="122"/>
      <c r="AB20" s="122"/>
      <c r="AC20" s="122"/>
      <c r="AD20" s="122"/>
      <c r="AE20" s="122"/>
      <c r="AF20" s="122"/>
      <c r="AI20" s="130" t="s">
        <v>169</v>
      </c>
      <c r="AJ20" s="137" t="s">
        <v>4</v>
      </c>
    </row>
    <row r="21" spans="2:37" ht="22.05" customHeight="1" x14ac:dyDescent="0.15">
      <c r="B21" s="647" t="s">
        <v>68</v>
      </c>
      <c r="C21" s="648"/>
      <c r="D21" s="648"/>
      <c r="E21" s="648"/>
      <c r="F21" s="648"/>
      <c r="G21" s="648"/>
      <c r="H21" s="704" t="str">
        <f>IF(N17="","",IF(AND(AI21="可",AJ21="可"),"可","否"))</f>
        <v/>
      </c>
      <c r="I21" s="705"/>
      <c r="J21" s="706"/>
      <c r="N21" s="122"/>
      <c r="O21" s="122"/>
      <c r="P21" s="122"/>
      <c r="Q21" s="122"/>
      <c r="R21" s="122"/>
      <c r="S21" s="122"/>
      <c r="T21" s="122"/>
      <c r="U21" s="122"/>
      <c r="V21" s="122"/>
      <c r="W21" s="122"/>
      <c r="X21" s="122"/>
      <c r="Y21" s="122"/>
      <c r="Z21" s="122"/>
      <c r="AE21" s="122"/>
      <c r="AF21" s="122"/>
      <c r="AI21" s="130" t="str">
        <f>IF(P18="","",IF(OR(AND(AJ9=7,P18&lt;=750),(AND(AJ9=8,P18&lt;=900))),"可","否"))</f>
        <v/>
      </c>
      <c r="AJ21" s="138" t="str">
        <f>IF(AND(N17=3,OR(Q17=2,Q17=3)),"否","可")</f>
        <v>可</v>
      </c>
      <c r="AK21" s="126"/>
    </row>
    <row r="22" spans="2:37" ht="27" customHeight="1" x14ac:dyDescent="0.2">
      <c r="B22" s="645" t="s">
        <v>95</v>
      </c>
      <c r="C22" s="646"/>
      <c r="D22" s="646"/>
      <c r="E22" s="646"/>
      <c r="F22" s="646"/>
      <c r="G22" s="646"/>
      <c r="H22" s="646"/>
      <c r="I22" s="646"/>
      <c r="J22" s="646"/>
      <c r="K22" s="646"/>
      <c r="L22" s="646"/>
      <c r="M22" s="646"/>
      <c r="N22" s="646"/>
      <c r="O22" s="646"/>
      <c r="P22" s="646"/>
      <c r="Q22" s="646"/>
      <c r="R22" s="646"/>
      <c r="S22" s="646"/>
      <c r="T22" s="646"/>
      <c r="U22" s="646"/>
      <c r="V22" s="646"/>
      <c r="W22" s="646"/>
      <c r="X22" s="646"/>
      <c r="Y22" s="646"/>
      <c r="Z22" s="646"/>
      <c r="AA22" s="646"/>
      <c r="AB22" s="646"/>
      <c r="AC22" s="646"/>
      <c r="AD22" s="646"/>
      <c r="AE22" s="646"/>
      <c r="AF22" s="646"/>
    </row>
    <row r="23" spans="2:37" ht="27" customHeight="1" x14ac:dyDescent="0.2">
      <c r="B23" s="645"/>
      <c r="C23" s="646"/>
      <c r="D23" s="646"/>
      <c r="E23" s="646"/>
      <c r="F23" s="646"/>
      <c r="G23" s="646"/>
      <c r="H23" s="646"/>
      <c r="I23" s="646"/>
      <c r="J23" s="646"/>
      <c r="K23" s="646"/>
      <c r="L23" s="646"/>
      <c r="M23" s="646"/>
      <c r="N23" s="646"/>
      <c r="O23" s="646"/>
      <c r="P23" s="646"/>
      <c r="Q23" s="646"/>
      <c r="R23" s="646"/>
      <c r="S23" s="646"/>
      <c r="T23" s="646"/>
      <c r="U23" s="646"/>
      <c r="V23" s="646"/>
      <c r="W23" s="646"/>
      <c r="X23" s="646"/>
      <c r="Y23" s="646"/>
      <c r="Z23" s="646"/>
      <c r="AA23" s="646"/>
      <c r="AB23" s="646"/>
      <c r="AC23" s="646"/>
      <c r="AD23" s="646"/>
      <c r="AE23" s="646"/>
      <c r="AF23" s="646"/>
    </row>
    <row r="24" spans="2:37" ht="27" customHeight="1" x14ac:dyDescent="0.2">
      <c r="B24" s="645"/>
      <c r="C24" s="646"/>
      <c r="D24" s="646"/>
      <c r="E24" s="646"/>
      <c r="F24" s="646"/>
      <c r="G24" s="646"/>
      <c r="H24" s="646"/>
      <c r="I24" s="646"/>
      <c r="J24" s="646"/>
      <c r="K24" s="646"/>
      <c r="L24" s="646"/>
      <c r="M24" s="646"/>
      <c r="N24" s="646"/>
      <c r="O24" s="646"/>
      <c r="P24" s="646"/>
      <c r="Q24" s="646"/>
      <c r="R24" s="646"/>
      <c r="S24" s="646"/>
      <c r="T24" s="646"/>
      <c r="U24" s="646"/>
      <c r="V24" s="646"/>
      <c r="W24" s="646"/>
      <c r="X24" s="646"/>
      <c r="Y24" s="646"/>
      <c r="Z24" s="646"/>
      <c r="AA24" s="646"/>
      <c r="AB24" s="646"/>
      <c r="AC24" s="646"/>
      <c r="AD24" s="646"/>
      <c r="AE24" s="646"/>
      <c r="AF24" s="646"/>
    </row>
    <row r="25" spans="2:37" ht="27" customHeight="1" x14ac:dyDescent="0.2">
      <c r="B25" s="645"/>
      <c r="C25" s="646"/>
      <c r="D25" s="646"/>
      <c r="E25" s="646"/>
      <c r="F25" s="646"/>
      <c r="G25" s="646"/>
      <c r="H25" s="646"/>
      <c r="I25" s="646"/>
      <c r="J25" s="646"/>
      <c r="K25" s="646"/>
      <c r="L25" s="646"/>
      <c r="M25" s="646"/>
      <c r="N25" s="646"/>
      <c r="O25" s="646"/>
      <c r="P25" s="646"/>
      <c r="Q25" s="646"/>
      <c r="R25" s="646"/>
      <c r="S25" s="646"/>
      <c r="T25" s="646"/>
      <c r="U25" s="646"/>
      <c r="V25" s="646"/>
      <c r="W25" s="646"/>
      <c r="X25" s="646"/>
      <c r="Y25" s="646"/>
      <c r="Z25" s="646"/>
      <c r="AA25" s="646"/>
      <c r="AB25" s="646"/>
      <c r="AC25" s="646"/>
      <c r="AD25" s="646"/>
      <c r="AE25" s="646"/>
      <c r="AF25" s="646"/>
    </row>
    <row r="26" spans="2:37" ht="27" customHeight="1" x14ac:dyDescent="0.2">
      <c r="B26" s="645"/>
      <c r="C26" s="646"/>
      <c r="D26" s="646"/>
      <c r="E26" s="646"/>
      <c r="F26" s="646"/>
      <c r="G26" s="646"/>
      <c r="H26" s="646"/>
      <c r="I26" s="646"/>
      <c r="J26" s="646"/>
      <c r="K26" s="646"/>
      <c r="L26" s="646"/>
      <c r="M26" s="646"/>
      <c r="N26" s="646"/>
      <c r="O26" s="646"/>
      <c r="P26" s="646"/>
      <c r="Q26" s="646"/>
      <c r="R26" s="646"/>
      <c r="S26" s="646"/>
      <c r="T26" s="646"/>
      <c r="U26" s="646"/>
      <c r="V26" s="646"/>
      <c r="W26" s="646"/>
      <c r="X26" s="646"/>
      <c r="Y26" s="646"/>
      <c r="Z26" s="646"/>
      <c r="AA26" s="646"/>
      <c r="AB26" s="646"/>
      <c r="AC26" s="646"/>
      <c r="AD26" s="646"/>
      <c r="AE26" s="646"/>
      <c r="AF26" s="646"/>
    </row>
    <row r="27" spans="2:37" ht="27" customHeight="1" x14ac:dyDescent="0.2">
      <c r="B27" s="645"/>
      <c r="C27" s="646"/>
      <c r="D27" s="646"/>
      <c r="E27" s="646"/>
      <c r="F27" s="646"/>
      <c r="G27" s="646"/>
      <c r="H27" s="646"/>
      <c r="I27" s="646"/>
      <c r="J27" s="646"/>
      <c r="K27" s="646"/>
      <c r="L27" s="646"/>
      <c r="M27" s="646"/>
      <c r="N27" s="646"/>
      <c r="O27" s="646"/>
      <c r="P27" s="646"/>
      <c r="Q27" s="646"/>
      <c r="R27" s="646"/>
      <c r="S27" s="646"/>
      <c r="T27" s="646"/>
      <c r="U27" s="646"/>
      <c r="V27" s="646"/>
      <c r="W27" s="646"/>
      <c r="X27" s="646"/>
      <c r="Y27" s="646"/>
      <c r="Z27" s="646"/>
      <c r="AA27" s="646"/>
      <c r="AB27" s="646"/>
      <c r="AC27" s="646"/>
      <c r="AD27" s="646"/>
      <c r="AE27" s="646"/>
      <c r="AF27" s="646"/>
    </row>
    <row r="28" spans="2:37" ht="27" customHeight="1" x14ac:dyDescent="0.2">
      <c r="B28" s="645"/>
      <c r="C28" s="646"/>
      <c r="D28" s="646"/>
      <c r="E28" s="646"/>
      <c r="F28" s="646"/>
      <c r="G28" s="646"/>
      <c r="H28" s="646"/>
      <c r="I28" s="646"/>
      <c r="J28" s="646"/>
      <c r="K28" s="646"/>
      <c r="L28" s="646"/>
      <c r="M28" s="646"/>
      <c r="N28" s="646"/>
      <c r="O28" s="646"/>
      <c r="P28" s="646"/>
      <c r="Q28" s="646"/>
      <c r="R28" s="646"/>
      <c r="S28" s="646"/>
      <c r="T28" s="646"/>
      <c r="U28" s="646"/>
      <c r="V28" s="646"/>
      <c r="W28" s="646"/>
      <c r="X28" s="646"/>
      <c r="Y28" s="646"/>
      <c r="Z28" s="646"/>
      <c r="AA28" s="646"/>
      <c r="AB28" s="646"/>
      <c r="AC28" s="646"/>
      <c r="AD28" s="646"/>
      <c r="AE28" s="646"/>
      <c r="AF28" s="646"/>
    </row>
    <row r="29" spans="2:37" ht="27" customHeight="1" x14ac:dyDescent="0.2">
      <c r="B29" s="646"/>
      <c r="C29" s="646"/>
      <c r="D29" s="646"/>
      <c r="E29" s="646"/>
      <c r="F29" s="646"/>
      <c r="G29" s="646"/>
      <c r="H29" s="646"/>
      <c r="I29" s="646"/>
      <c r="J29" s="646"/>
      <c r="K29" s="646"/>
      <c r="L29" s="646"/>
      <c r="M29" s="646"/>
      <c r="N29" s="646"/>
      <c r="O29" s="646"/>
      <c r="P29" s="646"/>
      <c r="Q29" s="646"/>
      <c r="R29" s="646"/>
      <c r="S29" s="646"/>
      <c r="T29" s="646"/>
      <c r="U29" s="646"/>
      <c r="V29" s="646"/>
      <c r="W29" s="646"/>
      <c r="X29" s="646"/>
      <c r="Y29" s="646"/>
      <c r="Z29" s="646"/>
      <c r="AA29" s="646"/>
      <c r="AB29" s="646"/>
      <c r="AC29" s="646"/>
      <c r="AD29" s="646"/>
      <c r="AE29" s="646"/>
      <c r="AF29" s="646"/>
    </row>
    <row r="30" spans="2:37" ht="18" customHeight="1" x14ac:dyDescent="0.2"/>
    <row r="31" spans="2:37" ht="22.05" customHeight="1" x14ac:dyDescent="0.2">
      <c r="B31" s="677" t="s">
        <v>147</v>
      </c>
      <c r="C31" s="678"/>
      <c r="D31" s="678"/>
      <c r="E31" s="678"/>
      <c r="F31" s="678"/>
      <c r="G31" s="678"/>
      <c r="H31" s="678"/>
      <c r="I31" s="679"/>
      <c r="K31" s="2" t="s">
        <v>82</v>
      </c>
    </row>
    <row r="32" spans="2:37" ht="22.05" customHeight="1" x14ac:dyDescent="0.2">
      <c r="B32" s="120" t="s">
        <v>148</v>
      </c>
    </row>
    <row r="33" spans="2:37" ht="22.05" customHeight="1" x14ac:dyDescent="0.15">
      <c r="B33" s="664"/>
      <c r="C33" s="664"/>
      <c r="D33" s="664"/>
      <c r="E33" s="664"/>
      <c r="F33" s="664"/>
      <c r="G33" s="664"/>
      <c r="H33" s="664"/>
      <c r="I33" s="664"/>
      <c r="J33" s="664"/>
      <c r="K33" s="664"/>
      <c r="L33" s="664" t="s">
        <v>158</v>
      </c>
      <c r="M33" s="664"/>
      <c r="N33" s="664"/>
      <c r="O33" s="664"/>
      <c r="P33" s="664"/>
      <c r="Q33" s="665" t="s">
        <v>91</v>
      </c>
      <c r="R33" s="665"/>
      <c r="S33" s="665"/>
      <c r="T33" s="665"/>
      <c r="U33" s="664" t="s">
        <v>40</v>
      </c>
      <c r="V33" s="664"/>
      <c r="W33" s="664"/>
      <c r="X33" s="664"/>
      <c r="Y33" s="666"/>
      <c r="Z33" s="667"/>
      <c r="AA33" s="668" t="s">
        <v>81</v>
      </c>
      <c r="AB33" s="664"/>
      <c r="AC33" s="664"/>
      <c r="AD33" s="664"/>
      <c r="AH33" s="126"/>
      <c r="AI33" s="126"/>
      <c r="AJ33" s="126"/>
      <c r="AK33" s="126"/>
    </row>
    <row r="34" spans="2:37" ht="22.05" customHeight="1" x14ac:dyDescent="0.15">
      <c r="B34" s="664"/>
      <c r="C34" s="664"/>
      <c r="D34" s="664"/>
      <c r="E34" s="664"/>
      <c r="F34" s="664"/>
      <c r="G34" s="664"/>
      <c r="H34" s="664"/>
      <c r="I34" s="664"/>
      <c r="J34" s="664"/>
      <c r="K34" s="664"/>
      <c r="L34" s="664"/>
      <c r="M34" s="664"/>
      <c r="N34" s="664"/>
      <c r="O34" s="664"/>
      <c r="P34" s="664"/>
      <c r="Q34" s="665"/>
      <c r="R34" s="665"/>
      <c r="S34" s="665"/>
      <c r="T34" s="665"/>
      <c r="U34" s="664"/>
      <c r="V34" s="664"/>
      <c r="W34" s="664"/>
      <c r="X34" s="664"/>
      <c r="Y34" s="666"/>
      <c r="Z34" s="667"/>
      <c r="AA34" s="664"/>
      <c r="AB34" s="664"/>
      <c r="AC34" s="664"/>
      <c r="AD34" s="664"/>
      <c r="AH34" s="126"/>
      <c r="AI34" s="126"/>
      <c r="AJ34" s="126"/>
      <c r="AK34" s="126"/>
    </row>
    <row r="35" spans="2:37" ht="22.05" customHeight="1" x14ac:dyDescent="0.15">
      <c r="B35" s="647" t="s">
        <v>144</v>
      </c>
      <c r="C35" s="648"/>
      <c r="D35" s="648"/>
      <c r="E35" s="648"/>
      <c r="F35" s="648"/>
      <c r="G35" s="648"/>
      <c r="H35" s="648"/>
      <c r="I35" s="648"/>
      <c r="J35" s="648"/>
      <c r="K35" s="649"/>
      <c r="L35" s="650" t="str">
        <f>IF(N17="","",EOMONTH(AI17,0))</f>
        <v/>
      </c>
      <c r="M35" s="650"/>
      <c r="N35" s="650"/>
      <c r="O35" s="650"/>
      <c r="P35" s="650"/>
      <c r="Q35" s="680" t="str">
        <f>IF($P$18=0,"",$P$18)</f>
        <v/>
      </c>
      <c r="R35" s="681"/>
      <c r="S35" s="681"/>
      <c r="T35" s="681"/>
      <c r="U35" s="693" t="str">
        <f t="shared" ref="U35:U40" si="0">IF(Q35="","",ROUND(($Z$19-Q35)/$Z$19,4))</f>
        <v/>
      </c>
      <c r="V35" s="694"/>
      <c r="W35" s="694"/>
      <c r="X35" s="694"/>
      <c r="Y35" s="666"/>
      <c r="Z35" s="667"/>
      <c r="AA35" s="682"/>
      <c r="AB35" s="683"/>
      <c r="AC35" s="683"/>
      <c r="AD35" s="684"/>
      <c r="AH35" s="126"/>
      <c r="AI35" s="126"/>
      <c r="AJ35" s="126"/>
      <c r="AK35" s="126"/>
    </row>
    <row r="36" spans="2:37" ht="22.05" customHeight="1" x14ac:dyDescent="0.15">
      <c r="B36" s="647" t="s">
        <v>50</v>
      </c>
      <c r="C36" s="648"/>
      <c r="D36" s="648"/>
      <c r="E36" s="648"/>
      <c r="F36" s="648"/>
      <c r="G36" s="648"/>
      <c r="H36" s="648"/>
      <c r="I36" s="648"/>
      <c r="J36" s="648"/>
      <c r="K36" s="649"/>
      <c r="L36" s="650" t="str">
        <f t="shared" ref="L36:L42" si="1">IF($N$17="","",EOMONTH(L35,1))</f>
        <v/>
      </c>
      <c r="M36" s="650"/>
      <c r="N36" s="650"/>
      <c r="O36" s="650"/>
      <c r="P36" s="650"/>
      <c r="Q36" s="675"/>
      <c r="R36" s="676"/>
      <c r="S36" s="676"/>
      <c r="T36" s="676"/>
      <c r="U36" s="693" t="str">
        <f t="shared" si="0"/>
        <v/>
      </c>
      <c r="V36" s="694"/>
      <c r="W36" s="694"/>
      <c r="X36" s="694"/>
      <c r="Y36" s="666"/>
      <c r="Z36" s="667"/>
      <c r="AA36" s="682"/>
      <c r="AB36" s="683"/>
      <c r="AC36" s="683"/>
      <c r="AD36" s="684"/>
      <c r="AH36" s="126"/>
      <c r="AI36" s="126"/>
      <c r="AJ36" s="126"/>
      <c r="AK36" s="126"/>
    </row>
    <row r="37" spans="2:37" ht="22.05" customHeight="1" x14ac:dyDescent="0.15">
      <c r="B37" s="647" t="s">
        <v>135</v>
      </c>
      <c r="C37" s="648"/>
      <c r="D37" s="648"/>
      <c r="E37" s="648"/>
      <c r="F37" s="648"/>
      <c r="G37" s="648"/>
      <c r="H37" s="648"/>
      <c r="I37" s="648"/>
      <c r="J37" s="648"/>
      <c r="K37" s="649"/>
      <c r="L37" s="650" t="str">
        <f t="shared" si="1"/>
        <v/>
      </c>
      <c r="M37" s="650"/>
      <c r="N37" s="650"/>
      <c r="O37" s="650"/>
      <c r="P37" s="650"/>
      <c r="Q37" s="675"/>
      <c r="R37" s="676"/>
      <c r="S37" s="676"/>
      <c r="T37" s="676"/>
      <c r="U37" s="693" t="str">
        <f t="shared" si="0"/>
        <v/>
      </c>
      <c r="V37" s="694"/>
      <c r="W37" s="694"/>
      <c r="X37" s="694"/>
      <c r="Y37" s="666"/>
      <c r="Z37" s="667"/>
      <c r="AA37" s="652" t="str">
        <f t="shared" ref="AA37:AA42" si="2">IF(U35="","",IF(AND($H$20="可",U35&gt;=0.05),"可","否"))</f>
        <v/>
      </c>
      <c r="AB37" s="652"/>
      <c r="AC37" s="652"/>
      <c r="AD37" s="652"/>
      <c r="AH37" s="126"/>
      <c r="AI37" s="126"/>
      <c r="AJ37" s="126"/>
      <c r="AK37" s="126"/>
    </row>
    <row r="38" spans="2:37" ht="22.05" customHeight="1" x14ac:dyDescent="0.15">
      <c r="B38" s="647" t="s">
        <v>43</v>
      </c>
      <c r="C38" s="648"/>
      <c r="D38" s="648"/>
      <c r="E38" s="648"/>
      <c r="F38" s="648"/>
      <c r="G38" s="648"/>
      <c r="H38" s="648"/>
      <c r="I38" s="648"/>
      <c r="J38" s="648"/>
      <c r="K38" s="649"/>
      <c r="L38" s="650" t="str">
        <f t="shared" si="1"/>
        <v/>
      </c>
      <c r="M38" s="650"/>
      <c r="N38" s="650"/>
      <c r="O38" s="650"/>
      <c r="P38" s="650"/>
      <c r="Q38" s="675"/>
      <c r="R38" s="676"/>
      <c r="S38" s="676"/>
      <c r="T38" s="676"/>
      <c r="U38" s="693" t="str">
        <f t="shared" si="0"/>
        <v/>
      </c>
      <c r="V38" s="694"/>
      <c r="W38" s="694"/>
      <c r="X38" s="694"/>
      <c r="Y38" s="666"/>
      <c r="Z38" s="667"/>
      <c r="AA38" s="652" t="str">
        <f t="shared" si="2"/>
        <v/>
      </c>
      <c r="AB38" s="652"/>
      <c r="AC38" s="652"/>
      <c r="AD38" s="652"/>
      <c r="AH38" s="126"/>
      <c r="AI38" s="126"/>
      <c r="AJ38" s="126"/>
      <c r="AK38" s="126"/>
    </row>
    <row r="39" spans="2:37" ht="22.05" customHeight="1" x14ac:dyDescent="0.15">
      <c r="B39" s="647" t="s">
        <v>10</v>
      </c>
      <c r="C39" s="648"/>
      <c r="D39" s="648"/>
      <c r="E39" s="648"/>
      <c r="F39" s="648"/>
      <c r="G39" s="648"/>
      <c r="H39" s="648"/>
      <c r="I39" s="648"/>
      <c r="J39" s="648"/>
      <c r="K39" s="649"/>
      <c r="L39" s="650" t="str">
        <f t="shared" si="1"/>
        <v/>
      </c>
      <c r="M39" s="650"/>
      <c r="N39" s="650"/>
      <c r="O39" s="650"/>
      <c r="P39" s="650"/>
      <c r="Q39" s="675"/>
      <c r="R39" s="676"/>
      <c r="S39" s="676"/>
      <c r="T39" s="676"/>
      <c r="U39" s="693" t="str">
        <f t="shared" si="0"/>
        <v/>
      </c>
      <c r="V39" s="694"/>
      <c r="W39" s="694"/>
      <c r="X39" s="694"/>
      <c r="Y39" s="669" t="s">
        <v>162</v>
      </c>
      <c r="Z39" s="667"/>
      <c r="AA39" s="652" t="str">
        <f t="shared" si="2"/>
        <v/>
      </c>
      <c r="AB39" s="652"/>
      <c r="AC39" s="652"/>
      <c r="AD39" s="652"/>
      <c r="AH39" s="126"/>
      <c r="AI39" s="126"/>
      <c r="AJ39" s="126"/>
      <c r="AK39" s="126"/>
    </row>
    <row r="40" spans="2:37" ht="22.05" customHeight="1" x14ac:dyDescent="0.15">
      <c r="B40" s="647" t="s">
        <v>39</v>
      </c>
      <c r="C40" s="648"/>
      <c r="D40" s="648"/>
      <c r="E40" s="648"/>
      <c r="F40" s="648"/>
      <c r="G40" s="648"/>
      <c r="H40" s="648"/>
      <c r="I40" s="648"/>
      <c r="J40" s="648"/>
      <c r="K40" s="649"/>
      <c r="L40" s="650" t="str">
        <f t="shared" si="1"/>
        <v/>
      </c>
      <c r="M40" s="650"/>
      <c r="N40" s="650"/>
      <c r="O40" s="650"/>
      <c r="P40" s="650"/>
      <c r="Q40" s="675"/>
      <c r="R40" s="676"/>
      <c r="S40" s="676"/>
      <c r="T40" s="676"/>
      <c r="U40" s="693" t="str">
        <f t="shared" si="0"/>
        <v/>
      </c>
      <c r="V40" s="694"/>
      <c r="W40" s="694"/>
      <c r="X40" s="694"/>
      <c r="Y40" s="666"/>
      <c r="Z40" s="667"/>
      <c r="AA40" s="695" t="str">
        <f t="shared" si="2"/>
        <v/>
      </c>
      <c r="AB40" s="695"/>
      <c r="AC40" s="695"/>
      <c r="AD40" s="695"/>
      <c r="AH40" s="126"/>
      <c r="AI40" s="126"/>
      <c r="AJ40" s="126"/>
      <c r="AK40" s="126"/>
    </row>
    <row r="41" spans="2:37" ht="22.05" customHeight="1" x14ac:dyDescent="0.15">
      <c r="B41" s="647"/>
      <c r="C41" s="648"/>
      <c r="D41" s="648"/>
      <c r="E41" s="648"/>
      <c r="F41" s="648"/>
      <c r="G41" s="648"/>
      <c r="H41" s="648"/>
      <c r="I41" s="648"/>
      <c r="J41" s="648"/>
      <c r="K41" s="649"/>
      <c r="L41" s="650" t="str">
        <f t="shared" si="1"/>
        <v/>
      </c>
      <c r="M41" s="650"/>
      <c r="N41" s="650"/>
      <c r="O41" s="650"/>
      <c r="P41" s="650"/>
      <c r="Q41" s="682"/>
      <c r="R41" s="683"/>
      <c r="S41" s="683"/>
      <c r="T41" s="684"/>
      <c r="U41" s="682"/>
      <c r="V41" s="683"/>
      <c r="W41" s="683"/>
      <c r="X41" s="684"/>
      <c r="Y41" s="666"/>
      <c r="Z41" s="667"/>
      <c r="AA41" s="652" t="str">
        <f t="shared" si="2"/>
        <v/>
      </c>
      <c r="AB41" s="652"/>
      <c r="AC41" s="652"/>
      <c r="AD41" s="652"/>
      <c r="AH41" s="126"/>
      <c r="AI41" s="126"/>
      <c r="AJ41" s="126"/>
      <c r="AK41" s="126"/>
    </row>
    <row r="42" spans="2:37" ht="22.05" customHeight="1" x14ac:dyDescent="0.15">
      <c r="B42" s="647" t="s">
        <v>48</v>
      </c>
      <c r="C42" s="648"/>
      <c r="D42" s="648"/>
      <c r="E42" s="648"/>
      <c r="F42" s="648"/>
      <c r="G42" s="648"/>
      <c r="H42" s="648"/>
      <c r="I42" s="648"/>
      <c r="J42" s="648"/>
      <c r="K42" s="649"/>
      <c r="L42" s="650" t="str">
        <f t="shared" si="1"/>
        <v/>
      </c>
      <c r="M42" s="650"/>
      <c r="N42" s="650"/>
      <c r="O42" s="650"/>
      <c r="P42" s="650"/>
      <c r="Q42" s="685"/>
      <c r="R42" s="685"/>
      <c r="S42" s="685"/>
      <c r="T42" s="685"/>
      <c r="U42" s="685"/>
      <c r="V42" s="685"/>
      <c r="W42" s="685"/>
      <c r="X42" s="685"/>
      <c r="Y42" s="666"/>
      <c r="Z42" s="667"/>
      <c r="AA42" s="652" t="str">
        <f t="shared" si="2"/>
        <v/>
      </c>
      <c r="AB42" s="652"/>
      <c r="AC42" s="652"/>
      <c r="AD42" s="652"/>
      <c r="AH42" s="126"/>
      <c r="AI42" s="126"/>
      <c r="AJ42" s="126"/>
      <c r="AK42" s="126"/>
    </row>
    <row r="43" spans="2:37" ht="19.5" customHeight="1" x14ac:dyDescent="0.2">
      <c r="B43" s="670" t="s">
        <v>198</v>
      </c>
      <c r="C43" s="671"/>
      <c r="D43" s="671"/>
      <c r="E43" s="671"/>
      <c r="F43" s="671"/>
      <c r="G43" s="671"/>
      <c r="H43" s="671"/>
      <c r="I43" s="671"/>
      <c r="J43" s="671"/>
      <c r="K43" s="671"/>
      <c r="L43" s="671"/>
      <c r="M43" s="671"/>
      <c r="N43" s="671"/>
      <c r="O43" s="671"/>
      <c r="P43" s="671"/>
      <c r="Q43" s="671"/>
      <c r="R43" s="671"/>
      <c r="S43" s="671"/>
      <c r="T43" s="671"/>
      <c r="U43" s="671"/>
      <c r="V43" s="671"/>
      <c r="W43" s="671"/>
      <c r="X43" s="671"/>
      <c r="Y43" s="671"/>
      <c r="Z43" s="671"/>
      <c r="AA43" s="671"/>
      <c r="AB43" s="671"/>
      <c r="AC43" s="671"/>
      <c r="AD43" s="671"/>
      <c r="AE43" s="671"/>
      <c r="AF43" s="671"/>
    </row>
    <row r="44" spans="2:37" ht="19.5" customHeight="1" x14ac:dyDescent="0.2">
      <c r="B44" s="670"/>
      <c r="C44" s="671"/>
      <c r="D44" s="671"/>
      <c r="E44" s="671"/>
      <c r="F44" s="671"/>
      <c r="G44" s="671"/>
      <c r="H44" s="671"/>
      <c r="I44" s="671"/>
      <c r="J44" s="671"/>
      <c r="K44" s="671"/>
      <c r="L44" s="671"/>
      <c r="M44" s="671"/>
      <c r="N44" s="671"/>
      <c r="O44" s="671"/>
      <c r="P44" s="671"/>
      <c r="Q44" s="671"/>
      <c r="R44" s="671"/>
      <c r="S44" s="671"/>
      <c r="T44" s="671"/>
      <c r="U44" s="671"/>
      <c r="V44" s="671"/>
      <c r="W44" s="671"/>
      <c r="X44" s="671"/>
      <c r="Y44" s="671"/>
      <c r="Z44" s="671"/>
      <c r="AA44" s="671"/>
      <c r="AB44" s="671"/>
      <c r="AC44" s="671"/>
      <c r="AD44" s="671"/>
      <c r="AE44" s="671"/>
      <c r="AF44" s="671"/>
    </row>
    <row r="45" spans="2:37" ht="19.5" customHeight="1" x14ac:dyDescent="0.2">
      <c r="B45" s="671"/>
      <c r="C45" s="671"/>
      <c r="D45" s="671"/>
      <c r="E45" s="671"/>
      <c r="F45" s="671"/>
      <c r="G45" s="671"/>
      <c r="H45" s="671"/>
      <c r="I45" s="671"/>
      <c r="J45" s="671"/>
      <c r="K45" s="671"/>
      <c r="L45" s="671"/>
      <c r="M45" s="671"/>
      <c r="N45" s="671"/>
      <c r="O45" s="671"/>
      <c r="P45" s="671"/>
      <c r="Q45" s="671"/>
      <c r="R45" s="671"/>
      <c r="S45" s="671"/>
      <c r="T45" s="671"/>
      <c r="U45" s="671"/>
      <c r="V45" s="671"/>
      <c r="W45" s="671"/>
      <c r="X45" s="671"/>
      <c r="Y45" s="671"/>
      <c r="Z45" s="671"/>
      <c r="AA45" s="671"/>
      <c r="AB45" s="671"/>
      <c r="AC45" s="671"/>
      <c r="AD45" s="671"/>
      <c r="AE45" s="671"/>
      <c r="AF45" s="671"/>
    </row>
    <row r="46" spans="2:37" ht="20.25" customHeight="1" x14ac:dyDescent="0.2"/>
    <row r="47" spans="2:37" ht="22.05" customHeight="1" x14ac:dyDescent="0.2">
      <c r="B47" s="677" t="s">
        <v>151</v>
      </c>
      <c r="C47" s="678"/>
      <c r="D47" s="678"/>
      <c r="E47" s="678"/>
      <c r="F47" s="678"/>
      <c r="G47" s="678"/>
      <c r="H47" s="678"/>
      <c r="I47" s="678"/>
      <c r="J47" s="678"/>
      <c r="K47" s="678"/>
      <c r="L47" s="678"/>
      <c r="M47" s="678"/>
      <c r="N47" s="678"/>
      <c r="O47" s="678"/>
      <c r="P47" s="678"/>
      <c r="Q47" s="678"/>
      <c r="R47" s="678"/>
      <c r="S47" s="678"/>
      <c r="T47" s="678"/>
      <c r="U47" s="678"/>
      <c r="V47" s="678"/>
      <c r="W47" s="679"/>
      <c r="Y47" s="2" t="s">
        <v>85</v>
      </c>
    </row>
    <row r="48" spans="2:37" ht="22.05" customHeight="1" x14ac:dyDescent="0.2">
      <c r="B48" s="120" t="s">
        <v>73</v>
      </c>
    </row>
    <row r="49" spans="2:32" ht="22.05" customHeight="1" x14ac:dyDescent="0.2">
      <c r="B49" s="672" t="s">
        <v>146</v>
      </c>
      <c r="C49" s="672"/>
      <c r="D49" s="672"/>
      <c r="E49" s="672"/>
      <c r="F49" s="672"/>
      <c r="G49" s="672"/>
      <c r="H49" s="672"/>
      <c r="I49" s="672"/>
      <c r="J49" s="672"/>
      <c r="K49" s="686" t="s">
        <v>29</v>
      </c>
      <c r="L49" s="687"/>
      <c r="M49" s="687"/>
      <c r="N49" s="687"/>
      <c r="O49" s="687"/>
      <c r="P49" s="687"/>
      <c r="Q49" s="687"/>
      <c r="R49" s="687"/>
      <c r="S49" s="687"/>
      <c r="T49" s="687"/>
      <c r="U49" s="687"/>
      <c r="V49" s="687"/>
      <c r="W49" s="687"/>
      <c r="X49" s="687"/>
      <c r="Y49" s="687"/>
      <c r="Z49" s="687"/>
      <c r="AA49" s="687"/>
      <c r="AB49" s="687"/>
      <c r="AC49" s="687"/>
      <c r="AD49" s="687"/>
      <c r="AE49" s="687"/>
      <c r="AF49" s="688"/>
    </row>
    <row r="50" spans="2:32" ht="22.05" customHeight="1" x14ac:dyDescent="0.2">
      <c r="B50" s="673"/>
      <c r="C50" s="673"/>
      <c r="D50" s="673"/>
      <c r="E50" s="673"/>
      <c r="F50" s="673"/>
      <c r="G50" s="673"/>
      <c r="H50" s="673"/>
      <c r="I50" s="673"/>
      <c r="J50" s="673"/>
      <c r="K50" s="689"/>
      <c r="L50" s="690"/>
      <c r="M50" s="690"/>
      <c r="N50" s="690"/>
      <c r="O50" s="690"/>
      <c r="P50" s="690"/>
      <c r="Q50" s="690"/>
      <c r="R50" s="690"/>
      <c r="S50" s="690"/>
      <c r="T50" s="690"/>
      <c r="U50" s="690"/>
      <c r="V50" s="690"/>
      <c r="W50" s="690"/>
      <c r="X50" s="690"/>
      <c r="Y50" s="690"/>
      <c r="Z50" s="690"/>
      <c r="AA50" s="690"/>
      <c r="AB50" s="690"/>
      <c r="AC50" s="690"/>
      <c r="AD50" s="690"/>
      <c r="AE50" s="690"/>
      <c r="AF50" s="691"/>
    </row>
    <row r="51" spans="2:32" ht="36" customHeight="1" x14ac:dyDescent="0.2">
      <c r="B51" s="692" t="s">
        <v>199</v>
      </c>
      <c r="C51" s="692"/>
      <c r="D51" s="692"/>
      <c r="E51" s="692"/>
      <c r="F51" s="692"/>
      <c r="G51" s="692"/>
      <c r="H51" s="692"/>
      <c r="I51" s="692"/>
      <c r="J51" s="692"/>
      <c r="K51" s="692"/>
      <c r="L51" s="692"/>
      <c r="M51" s="692"/>
      <c r="N51" s="692"/>
      <c r="O51" s="692"/>
      <c r="P51" s="692"/>
      <c r="Q51" s="692"/>
      <c r="R51" s="692"/>
      <c r="S51" s="692"/>
      <c r="T51" s="692"/>
      <c r="U51" s="692"/>
      <c r="V51" s="692"/>
      <c r="W51" s="692"/>
      <c r="X51" s="692"/>
      <c r="Y51" s="692"/>
      <c r="Z51" s="692"/>
      <c r="AA51" s="692"/>
      <c r="AB51" s="692"/>
      <c r="AC51" s="692"/>
      <c r="AD51" s="692"/>
      <c r="AE51" s="692"/>
      <c r="AF51" s="692"/>
    </row>
    <row r="52" spans="2:32" ht="22.05" customHeight="1" x14ac:dyDescent="0.2"/>
    <row r="53" spans="2:32" ht="22.05" customHeight="1" x14ac:dyDescent="0.2">
      <c r="B53" s="677" t="s">
        <v>152</v>
      </c>
      <c r="C53" s="678"/>
      <c r="D53" s="678"/>
      <c r="E53" s="678"/>
      <c r="F53" s="678"/>
      <c r="G53" s="678"/>
      <c r="H53" s="678"/>
      <c r="I53" s="679"/>
      <c r="K53" s="2" t="s">
        <v>157</v>
      </c>
    </row>
    <row r="54" spans="2:32" ht="22.05" customHeight="1" x14ac:dyDescent="0.2">
      <c r="B54" s="120" t="s">
        <v>78</v>
      </c>
    </row>
    <row r="55" spans="2:32" ht="22.05" customHeight="1" x14ac:dyDescent="0.2">
      <c r="B55" s="664"/>
      <c r="C55" s="664"/>
      <c r="D55" s="664"/>
      <c r="E55" s="664"/>
      <c r="F55" s="664"/>
      <c r="G55" s="664"/>
      <c r="H55" s="664"/>
      <c r="I55" s="664"/>
      <c r="J55" s="664"/>
      <c r="K55" s="664"/>
      <c r="L55" s="664" t="s">
        <v>158</v>
      </c>
      <c r="M55" s="664"/>
      <c r="N55" s="664"/>
      <c r="O55" s="664"/>
      <c r="P55" s="664"/>
      <c r="Q55" s="665" t="s">
        <v>91</v>
      </c>
      <c r="R55" s="665"/>
      <c r="S55" s="665"/>
      <c r="T55" s="665"/>
      <c r="U55" s="666"/>
      <c r="V55" s="667"/>
      <c r="W55" s="668" t="s">
        <v>98</v>
      </c>
      <c r="X55" s="664"/>
      <c r="Y55" s="664"/>
      <c r="Z55" s="664"/>
    </row>
    <row r="56" spans="2:32" ht="22.05" customHeight="1" x14ac:dyDescent="0.2">
      <c r="B56" s="664"/>
      <c r="C56" s="664"/>
      <c r="D56" s="664"/>
      <c r="E56" s="664"/>
      <c r="F56" s="664"/>
      <c r="G56" s="664"/>
      <c r="H56" s="664"/>
      <c r="I56" s="664"/>
      <c r="J56" s="664"/>
      <c r="K56" s="664"/>
      <c r="L56" s="664"/>
      <c r="M56" s="664"/>
      <c r="N56" s="664"/>
      <c r="O56" s="664"/>
      <c r="P56" s="664"/>
      <c r="Q56" s="665"/>
      <c r="R56" s="665"/>
      <c r="S56" s="665"/>
      <c r="T56" s="665"/>
      <c r="U56" s="666"/>
      <c r="V56" s="667"/>
      <c r="W56" s="664"/>
      <c r="X56" s="664"/>
      <c r="Y56" s="664"/>
      <c r="Z56" s="664"/>
    </row>
    <row r="57" spans="2:32" ht="22.05" customHeight="1" x14ac:dyDescent="0.2">
      <c r="B57" s="647" t="s">
        <v>144</v>
      </c>
      <c r="C57" s="648"/>
      <c r="D57" s="648"/>
      <c r="E57" s="648"/>
      <c r="F57" s="648"/>
      <c r="G57" s="648"/>
      <c r="H57" s="648"/>
      <c r="I57" s="648"/>
      <c r="J57" s="648"/>
      <c r="K57" s="649"/>
      <c r="L57" s="650" t="str">
        <f>IF(N17="","",EOMONTH(AI17,0))</f>
        <v/>
      </c>
      <c r="M57" s="650"/>
      <c r="N57" s="650"/>
      <c r="O57" s="650"/>
      <c r="P57" s="650"/>
      <c r="Q57" s="680" t="str">
        <f>IF($P$18=0,"",$P$18)</f>
        <v/>
      </c>
      <c r="R57" s="681"/>
      <c r="S57" s="681"/>
      <c r="T57" s="681"/>
      <c r="U57" s="666"/>
      <c r="V57" s="667"/>
      <c r="W57" s="682"/>
      <c r="X57" s="683"/>
      <c r="Y57" s="683"/>
      <c r="Z57" s="684"/>
    </row>
    <row r="58" spans="2:32" ht="22.05" customHeight="1" x14ac:dyDescent="0.2">
      <c r="B58" s="647" t="s">
        <v>153</v>
      </c>
      <c r="C58" s="648"/>
      <c r="D58" s="648"/>
      <c r="E58" s="648"/>
      <c r="F58" s="648"/>
      <c r="G58" s="648"/>
      <c r="H58" s="648"/>
      <c r="I58" s="648"/>
      <c r="J58" s="648"/>
      <c r="K58" s="649"/>
      <c r="L58" s="650" t="str">
        <f t="shared" ref="L58:L75" si="3">IF($N$17="","",EOMONTH(L57,1))</f>
        <v/>
      </c>
      <c r="M58" s="650"/>
      <c r="N58" s="650"/>
      <c r="O58" s="650"/>
      <c r="P58" s="650"/>
      <c r="Q58" s="675"/>
      <c r="R58" s="676"/>
      <c r="S58" s="676"/>
      <c r="T58" s="676"/>
      <c r="U58" s="666"/>
      <c r="V58" s="667"/>
      <c r="W58" s="682"/>
      <c r="X58" s="683"/>
      <c r="Y58" s="683"/>
      <c r="Z58" s="684"/>
    </row>
    <row r="59" spans="2:32" ht="22.05" customHeight="1" x14ac:dyDescent="0.2">
      <c r="B59" s="647" t="s">
        <v>71</v>
      </c>
      <c r="C59" s="648"/>
      <c r="D59" s="648"/>
      <c r="E59" s="648"/>
      <c r="F59" s="648"/>
      <c r="G59" s="648"/>
      <c r="H59" s="648"/>
      <c r="I59" s="648"/>
      <c r="J59" s="648"/>
      <c r="K59" s="649"/>
      <c r="L59" s="650" t="str">
        <f t="shared" si="3"/>
        <v/>
      </c>
      <c r="M59" s="650"/>
      <c r="N59" s="650"/>
      <c r="O59" s="650"/>
      <c r="P59" s="650"/>
      <c r="Q59" s="675"/>
      <c r="R59" s="676"/>
      <c r="S59" s="676"/>
      <c r="T59" s="676"/>
      <c r="U59" s="666"/>
      <c r="V59" s="667"/>
      <c r="W59" s="652" t="str">
        <f t="shared" ref="W59:W75" si="4">IF(Q57="","",IF(OR(AND($AJ$9=7,Q57&lt;=750,$H$21="可"),(AND($AJ$9=8,Q57&lt;=900,$H$21="可"))),"可","否"))</f>
        <v/>
      </c>
      <c r="X59" s="652"/>
      <c r="Y59" s="652"/>
      <c r="Z59" s="652"/>
    </row>
    <row r="60" spans="2:32" ht="22.05" customHeight="1" x14ac:dyDescent="0.2">
      <c r="B60" s="647"/>
      <c r="C60" s="648"/>
      <c r="D60" s="648"/>
      <c r="E60" s="648"/>
      <c r="F60" s="648"/>
      <c r="G60" s="648"/>
      <c r="H60" s="648"/>
      <c r="I60" s="648"/>
      <c r="J60" s="648"/>
      <c r="K60" s="649"/>
      <c r="L60" s="650" t="str">
        <f t="shared" si="3"/>
        <v/>
      </c>
      <c r="M60" s="650"/>
      <c r="N60" s="650"/>
      <c r="O60" s="650"/>
      <c r="P60" s="650"/>
      <c r="Q60" s="675"/>
      <c r="R60" s="676"/>
      <c r="S60" s="676"/>
      <c r="T60" s="676"/>
      <c r="U60" s="666"/>
      <c r="V60" s="667"/>
      <c r="W60" s="652" t="str">
        <f t="shared" si="4"/>
        <v/>
      </c>
      <c r="X60" s="652"/>
      <c r="Y60" s="652"/>
      <c r="Z60" s="652"/>
    </row>
    <row r="61" spans="2:32" ht="22.05" customHeight="1" x14ac:dyDescent="0.2">
      <c r="B61" s="647"/>
      <c r="C61" s="648"/>
      <c r="D61" s="648"/>
      <c r="E61" s="648"/>
      <c r="F61" s="648"/>
      <c r="G61" s="648"/>
      <c r="H61" s="648"/>
      <c r="I61" s="648"/>
      <c r="J61" s="648"/>
      <c r="K61" s="649"/>
      <c r="L61" s="650" t="str">
        <f t="shared" si="3"/>
        <v/>
      </c>
      <c r="M61" s="650"/>
      <c r="N61" s="650"/>
      <c r="O61" s="650"/>
      <c r="P61" s="650"/>
      <c r="Q61" s="675"/>
      <c r="R61" s="676"/>
      <c r="S61" s="676"/>
      <c r="T61" s="676"/>
      <c r="U61" s="666"/>
      <c r="V61" s="667"/>
      <c r="W61" s="652" t="str">
        <f t="shared" si="4"/>
        <v/>
      </c>
      <c r="X61" s="652"/>
      <c r="Y61" s="652"/>
      <c r="Z61" s="652"/>
    </row>
    <row r="62" spans="2:32" ht="22.05" customHeight="1" x14ac:dyDescent="0.2">
      <c r="B62" s="647"/>
      <c r="C62" s="648"/>
      <c r="D62" s="648"/>
      <c r="E62" s="648"/>
      <c r="F62" s="648"/>
      <c r="G62" s="648"/>
      <c r="H62" s="648"/>
      <c r="I62" s="648"/>
      <c r="J62" s="648"/>
      <c r="K62" s="649"/>
      <c r="L62" s="650" t="str">
        <f t="shared" si="3"/>
        <v/>
      </c>
      <c r="M62" s="650"/>
      <c r="N62" s="650"/>
      <c r="O62" s="650"/>
      <c r="P62" s="650"/>
      <c r="Q62" s="675"/>
      <c r="R62" s="676"/>
      <c r="S62" s="676"/>
      <c r="T62" s="676"/>
      <c r="U62" s="666"/>
      <c r="V62" s="667"/>
      <c r="W62" s="652" t="str">
        <f t="shared" si="4"/>
        <v/>
      </c>
      <c r="X62" s="652"/>
      <c r="Y62" s="652"/>
      <c r="Z62" s="652"/>
    </row>
    <row r="63" spans="2:32" ht="22.05" customHeight="1" x14ac:dyDescent="0.2">
      <c r="B63" s="647"/>
      <c r="C63" s="648"/>
      <c r="D63" s="648"/>
      <c r="E63" s="648"/>
      <c r="F63" s="648"/>
      <c r="G63" s="648"/>
      <c r="H63" s="648"/>
      <c r="I63" s="648"/>
      <c r="J63" s="648"/>
      <c r="K63" s="649"/>
      <c r="L63" s="650" t="str">
        <f t="shared" si="3"/>
        <v/>
      </c>
      <c r="M63" s="650"/>
      <c r="N63" s="650"/>
      <c r="O63" s="650"/>
      <c r="P63" s="650"/>
      <c r="Q63" s="675"/>
      <c r="R63" s="676"/>
      <c r="S63" s="676"/>
      <c r="T63" s="676"/>
      <c r="U63" s="666"/>
      <c r="V63" s="667"/>
      <c r="W63" s="652" t="str">
        <f t="shared" si="4"/>
        <v/>
      </c>
      <c r="X63" s="652"/>
      <c r="Y63" s="652"/>
      <c r="Z63" s="652"/>
    </row>
    <row r="64" spans="2:32" ht="22.05" customHeight="1" x14ac:dyDescent="0.2">
      <c r="B64" s="647"/>
      <c r="C64" s="648"/>
      <c r="D64" s="648"/>
      <c r="E64" s="648"/>
      <c r="F64" s="648"/>
      <c r="G64" s="648"/>
      <c r="H64" s="648"/>
      <c r="I64" s="648"/>
      <c r="J64" s="648"/>
      <c r="K64" s="649"/>
      <c r="L64" s="650" t="str">
        <f t="shared" si="3"/>
        <v/>
      </c>
      <c r="M64" s="650"/>
      <c r="N64" s="650"/>
      <c r="O64" s="650"/>
      <c r="P64" s="650"/>
      <c r="Q64" s="675"/>
      <c r="R64" s="676"/>
      <c r="S64" s="676"/>
      <c r="T64" s="676"/>
      <c r="U64" s="669" t="s">
        <v>162</v>
      </c>
      <c r="V64" s="674"/>
      <c r="W64" s="652" t="str">
        <f t="shared" si="4"/>
        <v/>
      </c>
      <c r="X64" s="652"/>
      <c r="Y64" s="652"/>
      <c r="Z64" s="652"/>
    </row>
    <row r="65" spans="2:32" ht="22.05" customHeight="1" x14ac:dyDescent="0.2">
      <c r="B65" s="647"/>
      <c r="C65" s="648"/>
      <c r="D65" s="648"/>
      <c r="E65" s="648"/>
      <c r="F65" s="648"/>
      <c r="G65" s="648"/>
      <c r="H65" s="648"/>
      <c r="I65" s="648"/>
      <c r="J65" s="648"/>
      <c r="K65" s="649"/>
      <c r="L65" s="650" t="str">
        <f t="shared" si="3"/>
        <v/>
      </c>
      <c r="M65" s="650"/>
      <c r="N65" s="650"/>
      <c r="O65" s="650"/>
      <c r="P65" s="650"/>
      <c r="Q65" s="675"/>
      <c r="R65" s="676"/>
      <c r="S65" s="676"/>
      <c r="T65" s="676"/>
      <c r="U65" s="669"/>
      <c r="V65" s="674"/>
      <c r="W65" s="652" t="str">
        <f t="shared" si="4"/>
        <v/>
      </c>
      <c r="X65" s="652"/>
      <c r="Y65" s="652"/>
      <c r="Z65" s="652"/>
    </row>
    <row r="66" spans="2:32" ht="22.05" customHeight="1" x14ac:dyDescent="0.2">
      <c r="B66" s="647"/>
      <c r="C66" s="648"/>
      <c r="D66" s="648"/>
      <c r="E66" s="648"/>
      <c r="F66" s="648"/>
      <c r="G66" s="648"/>
      <c r="H66" s="648"/>
      <c r="I66" s="648"/>
      <c r="J66" s="648"/>
      <c r="K66" s="649"/>
      <c r="L66" s="650" t="str">
        <f t="shared" si="3"/>
        <v/>
      </c>
      <c r="M66" s="650"/>
      <c r="N66" s="650"/>
      <c r="O66" s="650"/>
      <c r="P66" s="650"/>
      <c r="Q66" s="675"/>
      <c r="R66" s="676"/>
      <c r="S66" s="676"/>
      <c r="T66" s="676"/>
      <c r="U66" s="669"/>
      <c r="V66" s="674"/>
      <c r="W66" s="652" t="str">
        <f t="shared" si="4"/>
        <v/>
      </c>
      <c r="X66" s="652"/>
      <c r="Y66" s="652"/>
      <c r="Z66" s="652"/>
    </row>
    <row r="67" spans="2:32" ht="22.05" customHeight="1" x14ac:dyDescent="0.2">
      <c r="B67" s="647"/>
      <c r="C67" s="648"/>
      <c r="D67" s="648"/>
      <c r="E67" s="648"/>
      <c r="F67" s="648"/>
      <c r="G67" s="648"/>
      <c r="H67" s="648"/>
      <c r="I67" s="648"/>
      <c r="J67" s="648"/>
      <c r="K67" s="649"/>
      <c r="L67" s="650" t="str">
        <f t="shared" si="3"/>
        <v/>
      </c>
      <c r="M67" s="650"/>
      <c r="N67" s="650"/>
      <c r="O67" s="650"/>
      <c r="P67" s="650"/>
      <c r="Q67" s="675"/>
      <c r="R67" s="676"/>
      <c r="S67" s="676"/>
      <c r="T67" s="676"/>
      <c r="U67" s="669"/>
      <c r="V67" s="674"/>
      <c r="W67" s="652" t="str">
        <f t="shared" si="4"/>
        <v/>
      </c>
      <c r="X67" s="652"/>
      <c r="Y67" s="652"/>
      <c r="Z67" s="652"/>
    </row>
    <row r="68" spans="2:32" ht="22.05" customHeight="1" x14ac:dyDescent="0.2">
      <c r="B68" s="647"/>
      <c r="C68" s="648"/>
      <c r="D68" s="648"/>
      <c r="E68" s="648"/>
      <c r="F68" s="648"/>
      <c r="G68" s="648"/>
      <c r="H68" s="648"/>
      <c r="I68" s="648"/>
      <c r="J68" s="648"/>
      <c r="K68" s="649"/>
      <c r="L68" s="650" t="str">
        <f t="shared" si="3"/>
        <v/>
      </c>
      <c r="M68" s="650"/>
      <c r="N68" s="650"/>
      <c r="O68" s="650"/>
      <c r="P68" s="650"/>
      <c r="Q68" s="675"/>
      <c r="R68" s="676"/>
      <c r="S68" s="676"/>
      <c r="T68" s="676"/>
      <c r="U68" s="666"/>
      <c r="V68" s="667"/>
      <c r="W68" s="652" t="str">
        <f t="shared" si="4"/>
        <v/>
      </c>
      <c r="X68" s="652"/>
      <c r="Y68" s="652"/>
      <c r="Z68" s="652"/>
    </row>
    <row r="69" spans="2:32" ht="22.05" customHeight="1" x14ac:dyDescent="0.2">
      <c r="B69" s="647"/>
      <c r="C69" s="648"/>
      <c r="D69" s="648"/>
      <c r="E69" s="648"/>
      <c r="F69" s="648"/>
      <c r="G69" s="648"/>
      <c r="H69" s="648"/>
      <c r="I69" s="648"/>
      <c r="J69" s="648"/>
      <c r="K69" s="649"/>
      <c r="L69" s="650" t="str">
        <f t="shared" si="3"/>
        <v/>
      </c>
      <c r="M69" s="650"/>
      <c r="N69" s="650"/>
      <c r="O69" s="650"/>
      <c r="P69" s="650"/>
      <c r="Q69" s="675"/>
      <c r="R69" s="676"/>
      <c r="S69" s="676"/>
      <c r="T69" s="676"/>
      <c r="U69" s="666"/>
      <c r="V69" s="667"/>
      <c r="W69" s="652" t="str">
        <f t="shared" si="4"/>
        <v/>
      </c>
      <c r="X69" s="652"/>
      <c r="Y69" s="652"/>
      <c r="Z69" s="652"/>
    </row>
    <row r="70" spans="2:32" ht="22.05" customHeight="1" x14ac:dyDescent="0.2">
      <c r="B70" s="647"/>
      <c r="C70" s="648"/>
      <c r="D70" s="648"/>
      <c r="E70" s="648"/>
      <c r="F70" s="648"/>
      <c r="G70" s="648"/>
      <c r="H70" s="648"/>
      <c r="I70" s="648"/>
      <c r="J70" s="648"/>
      <c r="K70" s="649"/>
      <c r="L70" s="650" t="str">
        <f t="shared" si="3"/>
        <v/>
      </c>
      <c r="M70" s="650"/>
      <c r="N70" s="650"/>
      <c r="O70" s="650"/>
      <c r="P70" s="650"/>
      <c r="Q70" s="675"/>
      <c r="R70" s="676"/>
      <c r="S70" s="676"/>
      <c r="T70" s="676"/>
      <c r="U70" s="666"/>
      <c r="V70" s="667"/>
      <c r="W70" s="652" t="str">
        <f t="shared" si="4"/>
        <v/>
      </c>
      <c r="X70" s="652"/>
      <c r="Y70" s="652"/>
      <c r="Z70" s="652"/>
    </row>
    <row r="71" spans="2:32" ht="22.05" customHeight="1" x14ac:dyDescent="0.2">
      <c r="B71" s="647"/>
      <c r="C71" s="648"/>
      <c r="D71" s="648"/>
      <c r="E71" s="648"/>
      <c r="F71" s="648"/>
      <c r="G71" s="648"/>
      <c r="H71" s="648"/>
      <c r="I71" s="648"/>
      <c r="J71" s="648"/>
      <c r="K71" s="649"/>
      <c r="L71" s="650" t="str">
        <f t="shared" si="3"/>
        <v/>
      </c>
      <c r="M71" s="650"/>
      <c r="N71" s="650"/>
      <c r="O71" s="650"/>
      <c r="P71" s="650"/>
      <c r="Q71" s="651"/>
      <c r="R71" s="651"/>
      <c r="S71" s="651"/>
      <c r="T71" s="651"/>
      <c r="W71" s="652" t="str">
        <f t="shared" si="4"/>
        <v/>
      </c>
      <c r="X71" s="652"/>
      <c r="Y71" s="652"/>
      <c r="Z71" s="652"/>
    </row>
    <row r="72" spans="2:32" ht="22.05" customHeight="1" x14ac:dyDescent="0.2">
      <c r="B72" s="647"/>
      <c r="C72" s="648"/>
      <c r="D72" s="648"/>
      <c r="E72" s="648"/>
      <c r="F72" s="648"/>
      <c r="G72" s="648"/>
      <c r="H72" s="648"/>
      <c r="I72" s="648"/>
      <c r="J72" s="648"/>
      <c r="K72" s="649"/>
      <c r="L72" s="650" t="str">
        <f t="shared" si="3"/>
        <v/>
      </c>
      <c r="M72" s="650"/>
      <c r="N72" s="650"/>
      <c r="O72" s="650"/>
      <c r="P72" s="650"/>
      <c r="Q72" s="651"/>
      <c r="R72" s="651"/>
      <c r="S72" s="651"/>
      <c r="T72" s="651"/>
      <c r="W72" s="652" t="str">
        <f t="shared" si="4"/>
        <v/>
      </c>
      <c r="X72" s="652"/>
      <c r="Y72" s="652"/>
      <c r="Z72" s="652"/>
    </row>
    <row r="73" spans="2:32" ht="22.05" customHeight="1" x14ac:dyDescent="0.2">
      <c r="B73" s="647"/>
      <c r="C73" s="648"/>
      <c r="D73" s="648"/>
      <c r="E73" s="648"/>
      <c r="F73" s="648"/>
      <c r="G73" s="648"/>
      <c r="H73" s="648"/>
      <c r="I73" s="648"/>
      <c r="J73" s="648"/>
      <c r="K73" s="649"/>
      <c r="L73" s="650" t="str">
        <f t="shared" si="3"/>
        <v/>
      </c>
      <c r="M73" s="650"/>
      <c r="N73" s="650"/>
      <c r="O73" s="650"/>
      <c r="P73" s="650"/>
      <c r="Q73" s="651"/>
      <c r="R73" s="651"/>
      <c r="S73" s="651"/>
      <c r="T73" s="651"/>
      <c r="W73" s="652" t="str">
        <f t="shared" si="4"/>
        <v/>
      </c>
      <c r="X73" s="652"/>
      <c r="Y73" s="652"/>
      <c r="Z73" s="652"/>
    </row>
    <row r="74" spans="2:32" ht="22.05" customHeight="1" x14ac:dyDescent="0.2">
      <c r="B74" s="647"/>
      <c r="C74" s="648"/>
      <c r="D74" s="648"/>
      <c r="E74" s="648"/>
      <c r="F74" s="648"/>
      <c r="G74" s="648"/>
      <c r="H74" s="648"/>
      <c r="I74" s="648"/>
      <c r="J74" s="648"/>
      <c r="K74" s="649"/>
      <c r="L74" s="650" t="str">
        <f t="shared" si="3"/>
        <v/>
      </c>
      <c r="M74" s="650"/>
      <c r="N74" s="650"/>
      <c r="O74" s="650"/>
      <c r="P74" s="650"/>
      <c r="Q74" s="651"/>
      <c r="R74" s="651"/>
      <c r="S74" s="651"/>
      <c r="T74" s="651"/>
      <c r="W74" s="652" t="str">
        <f t="shared" si="4"/>
        <v/>
      </c>
      <c r="X74" s="652"/>
      <c r="Y74" s="652"/>
      <c r="Z74" s="652"/>
    </row>
    <row r="75" spans="2:32" ht="22.05" customHeight="1" x14ac:dyDescent="0.2">
      <c r="B75" s="647"/>
      <c r="C75" s="648"/>
      <c r="D75" s="648"/>
      <c r="E75" s="648"/>
      <c r="F75" s="648"/>
      <c r="G75" s="648"/>
      <c r="H75" s="648"/>
      <c r="I75" s="648"/>
      <c r="J75" s="648"/>
      <c r="K75" s="649"/>
      <c r="L75" s="650" t="str">
        <f t="shared" si="3"/>
        <v/>
      </c>
      <c r="M75" s="650"/>
      <c r="N75" s="650"/>
      <c r="O75" s="650"/>
      <c r="P75" s="650"/>
      <c r="Q75" s="651"/>
      <c r="R75" s="651"/>
      <c r="S75" s="651"/>
      <c r="T75" s="651"/>
      <c r="W75" s="652" t="str">
        <f t="shared" si="4"/>
        <v/>
      </c>
      <c r="X75" s="652"/>
      <c r="Y75" s="652"/>
      <c r="Z75" s="652"/>
    </row>
    <row r="76" spans="2:32" ht="22.05" customHeight="1" x14ac:dyDescent="0.2">
      <c r="B76" s="645" t="s">
        <v>155</v>
      </c>
      <c r="C76" s="646"/>
      <c r="D76" s="646"/>
      <c r="E76" s="646"/>
      <c r="F76" s="646"/>
      <c r="G76" s="646"/>
      <c r="H76" s="646"/>
      <c r="I76" s="646"/>
      <c r="J76" s="646"/>
      <c r="K76" s="646"/>
      <c r="L76" s="646"/>
      <c r="M76" s="646"/>
      <c r="N76" s="646"/>
      <c r="O76" s="646"/>
      <c r="P76" s="646"/>
      <c r="Q76" s="646"/>
      <c r="R76" s="646"/>
      <c r="S76" s="646"/>
      <c r="T76" s="646"/>
      <c r="U76" s="646"/>
      <c r="V76" s="646"/>
      <c r="W76" s="646"/>
      <c r="X76" s="646"/>
      <c r="Y76" s="646"/>
      <c r="Z76" s="646"/>
      <c r="AA76" s="646"/>
      <c r="AB76" s="646"/>
      <c r="AC76" s="646"/>
      <c r="AD76" s="646"/>
      <c r="AE76" s="646"/>
      <c r="AF76" s="646"/>
    </row>
    <row r="77" spans="2:32" ht="22.05" customHeight="1" x14ac:dyDescent="0.2">
      <c r="B77" s="645"/>
      <c r="C77" s="646"/>
      <c r="D77" s="646"/>
      <c r="E77" s="646"/>
      <c r="F77" s="646"/>
      <c r="G77" s="646"/>
      <c r="H77" s="646"/>
      <c r="I77" s="646"/>
      <c r="J77" s="646"/>
      <c r="K77" s="646"/>
      <c r="L77" s="646"/>
      <c r="M77" s="646"/>
      <c r="N77" s="646"/>
      <c r="O77" s="646"/>
      <c r="P77" s="646"/>
      <c r="Q77" s="646"/>
      <c r="R77" s="646"/>
      <c r="S77" s="646"/>
      <c r="T77" s="646"/>
      <c r="U77" s="646"/>
      <c r="V77" s="646"/>
      <c r="W77" s="646"/>
      <c r="X77" s="646"/>
      <c r="Y77" s="646"/>
      <c r="Z77" s="646"/>
      <c r="AA77" s="646"/>
      <c r="AB77" s="646"/>
      <c r="AC77" s="646"/>
      <c r="AD77" s="646"/>
      <c r="AE77" s="646"/>
      <c r="AF77" s="646"/>
    </row>
    <row r="78" spans="2:32" ht="22.05" customHeight="1" x14ac:dyDescent="0.2">
      <c r="B78" s="645"/>
      <c r="C78" s="646"/>
      <c r="D78" s="646"/>
      <c r="E78" s="646"/>
      <c r="F78" s="646"/>
      <c r="G78" s="646"/>
      <c r="H78" s="646"/>
      <c r="I78" s="646"/>
      <c r="J78" s="646"/>
      <c r="K78" s="646"/>
      <c r="L78" s="646"/>
      <c r="M78" s="646"/>
      <c r="N78" s="646"/>
      <c r="O78" s="646"/>
      <c r="P78" s="646"/>
      <c r="Q78" s="646"/>
      <c r="R78" s="646"/>
      <c r="S78" s="646"/>
      <c r="T78" s="646"/>
      <c r="U78" s="646"/>
      <c r="V78" s="646"/>
      <c r="W78" s="646"/>
      <c r="X78" s="646"/>
      <c r="Y78" s="646"/>
      <c r="Z78" s="646"/>
      <c r="AA78" s="646"/>
      <c r="AB78" s="646"/>
      <c r="AC78" s="646"/>
      <c r="AD78" s="646"/>
      <c r="AE78" s="646"/>
      <c r="AF78" s="646"/>
    </row>
    <row r="79" spans="2:32" ht="22.05" customHeight="1" x14ac:dyDescent="0.2"/>
    <row r="80" spans="2:32" ht="22.05" customHeight="1" x14ac:dyDescent="0.2"/>
    <row r="81" ht="22.05" customHeight="1" x14ac:dyDescent="0.2"/>
    <row r="82" ht="22.05" customHeight="1" x14ac:dyDescent="0.2"/>
    <row r="83" ht="22.05" customHeight="1" x14ac:dyDescent="0.2"/>
    <row r="84" ht="22.05" customHeight="1" x14ac:dyDescent="0.2"/>
    <row r="85" ht="22.05" customHeight="1" x14ac:dyDescent="0.2"/>
    <row r="86" ht="22.05" customHeight="1" x14ac:dyDescent="0.2"/>
    <row r="87" ht="22.05" customHeight="1" x14ac:dyDescent="0.2"/>
    <row r="88" ht="22.05" customHeight="1" x14ac:dyDescent="0.2"/>
    <row r="89" ht="22.05" customHeight="1" x14ac:dyDescent="0.2"/>
    <row r="90" ht="22.05" customHeight="1" x14ac:dyDescent="0.2"/>
    <row r="91" ht="22.05" customHeight="1" x14ac:dyDescent="0.2"/>
    <row r="92" ht="22.05" customHeight="1" x14ac:dyDescent="0.2"/>
    <row r="93" ht="22.05" customHeight="1" x14ac:dyDescent="0.2"/>
    <row r="94" ht="22.05" customHeight="1" x14ac:dyDescent="0.2"/>
    <row r="95" ht="22.05" customHeight="1" x14ac:dyDescent="0.2"/>
    <row r="96" ht="22.05" customHeight="1" x14ac:dyDescent="0.2"/>
    <row r="97" ht="22.05" customHeight="1" x14ac:dyDescent="0.2"/>
    <row r="98" ht="22.05" customHeight="1" x14ac:dyDescent="0.2"/>
    <row r="99" ht="22.05" customHeight="1" x14ac:dyDescent="0.2"/>
    <row r="100" ht="22.05" customHeight="1" x14ac:dyDescent="0.2"/>
    <row r="101" ht="22.05" customHeight="1" x14ac:dyDescent="0.2"/>
    <row r="102" ht="22.05" customHeight="1" x14ac:dyDescent="0.2"/>
    <row r="103" ht="22.05" customHeight="1" x14ac:dyDescent="0.2"/>
    <row r="104" ht="22.05" customHeight="1" x14ac:dyDescent="0.2"/>
    <row r="105" ht="22.05" customHeight="1" x14ac:dyDescent="0.2"/>
    <row r="106" ht="22.05" customHeight="1" x14ac:dyDescent="0.2"/>
    <row r="107" ht="22.05" customHeight="1" x14ac:dyDescent="0.2"/>
    <row r="108" ht="22.05" customHeight="1" x14ac:dyDescent="0.2"/>
    <row r="109" ht="22.05" customHeight="1" x14ac:dyDescent="0.2"/>
    <row r="110" ht="22.05" customHeight="1" x14ac:dyDescent="0.2"/>
    <row r="111" ht="22.05" customHeight="1" x14ac:dyDescent="0.2"/>
    <row r="112" ht="22.05" customHeight="1" x14ac:dyDescent="0.2"/>
    <row r="113" ht="22.05" customHeight="1" x14ac:dyDescent="0.2"/>
    <row r="114" ht="22.05" customHeight="1" x14ac:dyDescent="0.2"/>
    <row r="115" ht="22.05" customHeight="1" x14ac:dyDescent="0.2"/>
    <row r="116" ht="22.05" customHeight="1" x14ac:dyDescent="0.2"/>
    <row r="117" ht="22.05" customHeight="1" x14ac:dyDescent="0.2"/>
    <row r="118" ht="22.05" customHeight="1" x14ac:dyDescent="0.2"/>
    <row r="119" ht="22.05" customHeight="1" x14ac:dyDescent="0.2"/>
    <row r="120" ht="22.05" customHeight="1" x14ac:dyDescent="0.2"/>
    <row r="121" ht="22.05" customHeight="1" x14ac:dyDescent="0.2"/>
    <row r="122" ht="22.05" customHeight="1" x14ac:dyDescent="0.2"/>
    <row r="123" ht="22.05" customHeight="1" x14ac:dyDescent="0.2"/>
    <row r="124" ht="22.05" customHeight="1" x14ac:dyDescent="0.2"/>
    <row r="125" ht="22.05" customHeight="1" x14ac:dyDescent="0.2"/>
    <row r="126" ht="22.05" customHeight="1" x14ac:dyDescent="0.2"/>
    <row r="127" ht="22.05" customHeight="1" x14ac:dyDescent="0.2"/>
    <row r="128" ht="22.05" customHeight="1" x14ac:dyDescent="0.2"/>
    <row r="129" ht="22.05" customHeight="1" x14ac:dyDescent="0.2"/>
    <row r="130" ht="22.05" customHeight="1" x14ac:dyDescent="0.2"/>
    <row r="131" ht="22.05" customHeight="1" x14ac:dyDescent="0.2"/>
    <row r="132" ht="22.05" customHeight="1" x14ac:dyDescent="0.2"/>
    <row r="133" ht="22.05" customHeight="1" x14ac:dyDescent="0.2"/>
    <row r="134" ht="22.05" customHeight="1" x14ac:dyDescent="0.2"/>
    <row r="135" ht="22.05" customHeight="1" x14ac:dyDescent="0.2"/>
    <row r="136" ht="22.05" customHeight="1" x14ac:dyDescent="0.2"/>
    <row r="137" ht="22.05" customHeight="1" x14ac:dyDescent="0.2"/>
    <row r="138" ht="22.05" customHeight="1" x14ac:dyDescent="0.2"/>
    <row r="139" ht="22.05" customHeight="1" x14ac:dyDescent="0.2"/>
    <row r="140" ht="22.05" customHeight="1" x14ac:dyDescent="0.2"/>
    <row r="141" ht="22.05" customHeight="1" x14ac:dyDescent="0.2"/>
    <row r="142" ht="22.05" customHeight="1" x14ac:dyDescent="0.2"/>
    <row r="143" ht="22.05" customHeight="1" x14ac:dyDescent="0.2"/>
    <row r="144" ht="22.05" customHeight="1" x14ac:dyDescent="0.2"/>
    <row r="145" ht="22.05" customHeight="1" x14ac:dyDescent="0.2"/>
    <row r="146" ht="22.05" customHeight="1" x14ac:dyDescent="0.2"/>
    <row r="147" ht="22.05" customHeight="1" x14ac:dyDescent="0.2"/>
    <row r="148" ht="22.05" customHeight="1" x14ac:dyDescent="0.2"/>
    <row r="149" ht="22.05" customHeight="1" x14ac:dyDescent="0.2"/>
    <row r="150" ht="22.05" customHeight="1" x14ac:dyDescent="0.2"/>
    <row r="151" ht="22.05" customHeight="1" x14ac:dyDescent="0.2"/>
    <row r="152" ht="22.05" customHeight="1" x14ac:dyDescent="0.2"/>
    <row r="153" ht="22.05" customHeight="1" x14ac:dyDescent="0.2"/>
  </sheetData>
  <mergeCells count="182">
    <mergeCell ref="A2:AG2"/>
    <mergeCell ref="B10:F10"/>
    <mergeCell ref="G10:J10"/>
    <mergeCell ref="K10:N10"/>
    <mergeCell ref="O10:AB10"/>
    <mergeCell ref="B11:F11"/>
    <mergeCell ref="G11:J11"/>
    <mergeCell ref="K11:N11"/>
    <mergeCell ref="O11:T11"/>
    <mergeCell ref="U11:X11"/>
    <mergeCell ref="Y11:AF11"/>
    <mergeCell ref="B12:F12"/>
    <mergeCell ref="G12:Q12"/>
    <mergeCell ref="R12:U12"/>
    <mergeCell ref="V12:AB12"/>
    <mergeCell ref="B17:K17"/>
    <mergeCell ref="L17:M17"/>
    <mergeCell ref="N17:O17"/>
    <mergeCell ref="Q17:R17"/>
    <mergeCell ref="B18:O18"/>
    <mergeCell ref="P18:R18"/>
    <mergeCell ref="B19:Y19"/>
    <mergeCell ref="Z19:AB19"/>
    <mergeCell ref="B20:G20"/>
    <mergeCell ref="H20:J20"/>
    <mergeCell ref="B21:G21"/>
    <mergeCell ref="H21:J21"/>
    <mergeCell ref="B31:I31"/>
    <mergeCell ref="B35:K35"/>
    <mergeCell ref="L35:P35"/>
    <mergeCell ref="Q35:T35"/>
    <mergeCell ref="U35:X35"/>
    <mergeCell ref="Y35:Z35"/>
    <mergeCell ref="AA35:AD35"/>
    <mergeCell ref="B36:K36"/>
    <mergeCell ref="L36:P36"/>
    <mergeCell ref="Q36:T36"/>
    <mergeCell ref="U36:X36"/>
    <mergeCell ref="Y36:Z36"/>
    <mergeCell ref="AA36:AD36"/>
    <mergeCell ref="B37:K37"/>
    <mergeCell ref="L37:P37"/>
    <mergeCell ref="Q37:T37"/>
    <mergeCell ref="U37:X37"/>
    <mergeCell ref="Y37:Z37"/>
    <mergeCell ref="AA37:AD37"/>
    <mergeCell ref="B38:K38"/>
    <mergeCell ref="L38:P38"/>
    <mergeCell ref="Q38:T38"/>
    <mergeCell ref="U38:X38"/>
    <mergeCell ref="Y38:Z38"/>
    <mergeCell ref="AA38:AD38"/>
    <mergeCell ref="B39:K39"/>
    <mergeCell ref="L39:P39"/>
    <mergeCell ref="Q39:T39"/>
    <mergeCell ref="U39:X39"/>
    <mergeCell ref="AA39:AD39"/>
    <mergeCell ref="B40:K40"/>
    <mergeCell ref="L40:P40"/>
    <mergeCell ref="Q40:T40"/>
    <mergeCell ref="U40:X40"/>
    <mergeCell ref="AA40:AD40"/>
    <mergeCell ref="B41:K41"/>
    <mergeCell ref="L41:P41"/>
    <mergeCell ref="Q41:T41"/>
    <mergeCell ref="U41:X41"/>
    <mergeCell ref="AA41:AD41"/>
    <mergeCell ref="B42:K42"/>
    <mergeCell ref="L42:P42"/>
    <mergeCell ref="Q42:T42"/>
    <mergeCell ref="U42:X42"/>
    <mergeCell ref="AA42:AD42"/>
    <mergeCell ref="B47:W47"/>
    <mergeCell ref="K49:AF49"/>
    <mergeCell ref="K50:AF50"/>
    <mergeCell ref="B51:AF51"/>
    <mergeCell ref="B53:I53"/>
    <mergeCell ref="B57:K57"/>
    <mergeCell ref="L57:P57"/>
    <mergeCell ref="Q57:T57"/>
    <mergeCell ref="U57:V57"/>
    <mergeCell ref="W57:Z57"/>
    <mergeCell ref="B58:K58"/>
    <mergeCell ref="L58:P58"/>
    <mergeCell ref="Q58:T58"/>
    <mergeCell ref="U58:V58"/>
    <mergeCell ref="W58:Z58"/>
    <mergeCell ref="B59:K59"/>
    <mergeCell ref="L59:P59"/>
    <mergeCell ref="Q59:T59"/>
    <mergeCell ref="U59:V59"/>
    <mergeCell ref="W59:Z59"/>
    <mergeCell ref="B60:K60"/>
    <mergeCell ref="L60:P60"/>
    <mergeCell ref="Q60:T60"/>
    <mergeCell ref="U60:V60"/>
    <mergeCell ref="W60:Z60"/>
    <mergeCell ref="B61:K61"/>
    <mergeCell ref="L61:P61"/>
    <mergeCell ref="Q61:T61"/>
    <mergeCell ref="U61:V61"/>
    <mergeCell ref="W61:Z61"/>
    <mergeCell ref="B62:K62"/>
    <mergeCell ref="L62:P62"/>
    <mergeCell ref="Q62:T62"/>
    <mergeCell ref="U62:V62"/>
    <mergeCell ref="W62:Z62"/>
    <mergeCell ref="B63:K63"/>
    <mergeCell ref="L63:P63"/>
    <mergeCell ref="Q63:T63"/>
    <mergeCell ref="U63:V63"/>
    <mergeCell ref="W63:Z63"/>
    <mergeCell ref="B64:K64"/>
    <mergeCell ref="L64:P64"/>
    <mergeCell ref="Q64:T64"/>
    <mergeCell ref="W64:Z64"/>
    <mergeCell ref="B65:K65"/>
    <mergeCell ref="L65:P65"/>
    <mergeCell ref="Q65:T65"/>
    <mergeCell ref="W65:Z65"/>
    <mergeCell ref="B66:K66"/>
    <mergeCell ref="L66:P66"/>
    <mergeCell ref="Q66:T66"/>
    <mergeCell ref="W66:Z66"/>
    <mergeCell ref="B67:K67"/>
    <mergeCell ref="L67:P67"/>
    <mergeCell ref="Q67:T67"/>
    <mergeCell ref="W67:Z67"/>
    <mergeCell ref="B68:K68"/>
    <mergeCell ref="L68:P68"/>
    <mergeCell ref="Q68:T68"/>
    <mergeCell ref="U68:V68"/>
    <mergeCell ref="W68:Z68"/>
    <mergeCell ref="B69:K69"/>
    <mergeCell ref="L69:P69"/>
    <mergeCell ref="Q69:T69"/>
    <mergeCell ref="U69:V69"/>
    <mergeCell ref="W69:Z69"/>
    <mergeCell ref="B70:K70"/>
    <mergeCell ref="L70:P70"/>
    <mergeCell ref="Q70:T70"/>
    <mergeCell ref="U70:V70"/>
    <mergeCell ref="W70:Z70"/>
    <mergeCell ref="B71:K71"/>
    <mergeCell ref="L71:P71"/>
    <mergeCell ref="Q71:T71"/>
    <mergeCell ref="W71:Z71"/>
    <mergeCell ref="L72:P72"/>
    <mergeCell ref="Q72:T72"/>
    <mergeCell ref="W72:Z72"/>
    <mergeCell ref="B73:K73"/>
    <mergeCell ref="L73:P73"/>
    <mergeCell ref="Q73:T73"/>
    <mergeCell ref="W73:Z73"/>
    <mergeCell ref="B74:K74"/>
    <mergeCell ref="L74:P74"/>
    <mergeCell ref="Q74:T74"/>
    <mergeCell ref="W74:Z74"/>
    <mergeCell ref="B76:AF78"/>
    <mergeCell ref="B22:AF29"/>
    <mergeCell ref="B75:K75"/>
    <mergeCell ref="L75:P75"/>
    <mergeCell ref="Q75:T75"/>
    <mergeCell ref="W75:Z75"/>
    <mergeCell ref="B4:AF7"/>
    <mergeCell ref="B13:AF14"/>
    <mergeCell ref="B33:K34"/>
    <mergeCell ref="L33:P34"/>
    <mergeCell ref="Q33:T34"/>
    <mergeCell ref="U33:X34"/>
    <mergeCell ref="Y33:Z34"/>
    <mergeCell ref="AA33:AD34"/>
    <mergeCell ref="Y39:Z42"/>
    <mergeCell ref="B43:AF45"/>
    <mergeCell ref="B49:J50"/>
    <mergeCell ref="B55:K56"/>
    <mergeCell ref="L55:P56"/>
    <mergeCell ref="Q55:T56"/>
    <mergeCell ref="U55:V56"/>
    <mergeCell ref="W55:Z56"/>
    <mergeCell ref="U64:V67"/>
    <mergeCell ref="B72:K72"/>
  </mergeCells>
  <phoneticPr fontId="10"/>
  <conditionalFormatting sqref="H21:J21">
    <cfRule type="expression" dxfId="1" priority="2">
      <formula>OR($AJ$9="",$AJ$9=6)</formula>
    </cfRule>
  </conditionalFormatting>
  <conditionalFormatting sqref="V12:AB12">
    <cfRule type="expression" dxfId="0" priority="3">
      <formula>OR($AJ$3=3,$AJ$3=4,$AJ$3=5)</formula>
    </cfRule>
  </conditionalFormatting>
  <dataValidations count="3">
    <dataValidation type="list" allowBlank="1" showInputMessage="1" showErrorMessage="1" sqref="G12:Q12" xr:uid="{00000000-0002-0000-2200-000000000000}">
      <formula1>$AI$4:$AI$8</formula1>
    </dataValidation>
    <dataValidation type="list" allowBlank="1" showInputMessage="1" showErrorMessage="1" sqref="V12:AB12" xr:uid="{00000000-0002-0000-2200-000001000000}">
      <formula1>$AI$10:$AI$12</formula1>
    </dataValidation>
    <dataValidation type="list" allowBlank="1" showInputMessage="1" showErrorMessage="1" sqref="B19:Y19" xr:uid="{00000000-0002-0000-22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4" top="0.55118110236220474" bottom="0.39370078740157483" header="0.31496062992125984" footer="0.31496062992125984"/>
  <pageSetup paperSize="9" scale="47" orientation="portrait" r:id="rId1"/>
  <rowBreaks count="1" manualBreakCount="1">
    <brk id="51" max="32"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tabColor rgb="FF0070C0"/>
    <pageSetUpPr fitToPage="1"/>
  </sheetPr>
  <dimension ref="A1:U31"/>
  <sheetViews>
    <sheetView showGridLines="0" showZeros="0" view="pageBreakPreview" zoomScale="90" zoomScaleSheetLayoutView="90" workbookViewId="0"/>
  </sheetViews>
  <sheetFormatPr defaultColWidth="9" defaultRowHeight="12.6" x14ac:dyDescent="0.2"/>
  <cols>
    <col min="1" max="1" width="3.77734375" style="2" customWidth="1"/>
    <col min="2" max="18" width="9" style="2" customWidth="1"/>
    <col min="19" max="19" width="10.77734375" style="2" customWidth="1"/>
    <col min="20" max="20" width="3.77734375" style="2" customWidth="1"/>
    <col min="21" max="21" width="5" style="2" customWidth="1"/>
    <col min="22" max="22" width="9" style="2" customWidth="1"/>
    <col min="23" max="16384" width="9" style="2"/>
  </cols>
  <sheetData>
    <row r="1" spans="1:21" ht="13.8" x14ac:dyDescent="0.2">
      <c r="A1" s="2" t="s">
        <v>332</v>
      </c>
      <c r="B1" s="139"/>
      <c r="C1" s="139"/>
      <c r="D1" s="155"/>
      <c r="E1" s="139"/>
      <c r="F1" s="139"/>
      <c r="G1" s="139"/>
      <c r="H1" s="182"/>
      <c r="I1" s="182"/>
      <c r="J1" s="182"/>
      <c r="K1" s="182"/>
      <c r="L1" s="182"/>
      <c r="M1" s="182"/>
      <c r="N1" s="182"/>
      <c r="O1" s="182"/>
      <c r="P1" s="182"/>
      <c r="Q1" s="182"/>
      <c r="R1" s="182"/>
      <c r="S1" s="182"/>
      <c r="T1" s="182"/>
      <c r="U1" s="182"/>
    </row>
    <row r="2" spans="1:21" ht="27.75" customHeight="1" x14ac:dyDescent="0.2">
      <c r="A2" s="772" t="s">
        <v>34</v>
      </c>
      <c r="B2" s="772"/>
      <c r="C2" s="772"/>
      <c r="D2" s="772"/>
      <c r="E2" s="772"/>
      <c r="F2" s="772"/>
      <c r="G2" s="772"/>
      <c r="H2" s="772"/>
      <c r="I2" s="772"/>
      <c r="J2" s="772"/>
      <c r="K2" s="772"/>
      <c r="L2" s="772"/>
      <c r="M2" s="772"/>
      <c r="N2" s="772"/>
      <c r="O2" s="772"/>
      <c r="P2" s="772"/>
      <c r="Q2" s="772"/>
      <c r="R2" s="772"/>
      <c r="S2" s="772"/>
      <c r="T2" s="772"/>
      <c r="U2" s="208"/>
    </row>
    <row r="3" spans="1:21" ht="5.25" customHeight="1" x14ac:dyDescent="0.2">
      <c r="B3" s="140"/>
      <c r="C3" s="140"/>
      <c r="D3" s="140"/>
      <c r="E3" s="140"/>
      <c r="F3" s="140"/>
      <c r="G3" s="140"/>
      <c r="H3" s="140"/>
      <c r="I3" s="140"/>
      <c r="J3" s="140"/>
      <c r="K3" s="140"/>
      <c r="L3" s="140"/>
      <c r="M3" s="140"/>
      <c r="N3" s="140"/>
      <c r="O3" s="140"/>
      <c r="P3" s="140"/>
      <c r="Q3" s="140"/>
      <c r="R3" s="140"/>
      <c r="S3" s="182"/>
      <c r="T3" s="140"/>
      <c r="U3" s="140"/>
    </row>
    <row r="4" spans="1:21" ht="99.75" customHeight="1" x14ac:dyDescent="0.2">
      <c r="B4" s="773" t="s">
        <v>171</v>
      </c>
      <c r="C4" s="773"/>
      <c r="D4" s="773"/>
      <c r="E4" s="773"/>
      <c r="F4" s="773"/>
      <c r="G4" s="773"/>
      <c r="H4" s="773"/>
      <c r="I4" s="773"/>
      <c r="J4" s="773"/>
      <c r="K4" s="773"/>
      <c r="L4" s="773"/>
      <c r="M4" s="773"/>
      <c r="N4" s="773"/>
      <c r="O4" s="773"/>
      <c r="P4" s="773"/>
      <c r="Q4" s="773"/>
      <c r="R4" s="773"/>
      <c r="S4" s="773"/>
      <c r="T4" s="1"/>
      <c r="U4" s="1"/>
    </row>
    <row r="5" spans="1:21" ht="13.8" x14ac:dyDescent="0.15">
      <c r="K5" s="182"/>
      <c r="L5" s="182"/>
      <c r="M5" s="182"/>
      <c r="N5" s="182"/>
      <c r="Q5" s="126"/>
      <c r="R5" s="126"/>
      <c r="S5" s="126"/>
    </row>
    <row r="6" spans="1:21" ht="18.75" customHeight="1" x14ac:dyDescent="0.15">
      <c r="B6" s="6" t="s">
        <v>172</v>
      </c>
      <c r="C6" s="149"/>
      <c r="D6" s="149"/>
      <c r="E6" s="149"/>
      <c r="F6" s="149"/>
      <c r="G6" s="149"/>
      <c r="H6" s="149"/>
      <c r="I6" s="149"/>
      <c r="J6" s="149"/>
      <c r="K6" s="149"/>
      <c r="L6" s="149"/>
      <c r="M6" s="126"/>
      <c r="N6" s="126"/>
      <c r="O6" s="126"/>
      <c r="P6" s="126"/>
      <c r="Q6" s="126"/>
      <c r="R6" s="126"/>
      <c r="T6" s="204"/>
      <c r="U6" s="204"/>
    </row>
    <row r="7" spans="1:21" x14ac:dyDescent="0.15">
      <c r="B7" s="141"/>
      <c r="C7" s="150"/>
      <c r="D7" s="156"/>
      <c r="E7" s="160"/>
      <c r="F7" s="722" t="s">
        <v>150</v>
      </c>
      <c r="G7" s="172"/>
      <c r="H7" s="183"/>
      <c r="I7" s="183"/>
      <c r="J7" s="190" t="s">
        <v>35</v>
      </c>
      <c r="K7" s="191"/>
      <c r="L7" s="183" t="s">
        <v>160</v>
      </c>
      <c r="M7" s="183"/>
      <c r="N7" s="183"/>
      <c r="O7" s="195"/>
      <c r="P7" s="774">
        <f>K7+1</f>
        <v>1</v>
      </c>
      <c r="Q7" s="775"/>
      <c r="R7" s="776"/>
      <c r="S7" s="724" t="s">
        <v>76</v>
      </c>
      <c r="T7" s="204"/>
      <c r="U7" s="204"/>
    </row>
    <row r="8" spans="1:21" x14ac:dyDescent="0.15">
      <c r="B8" s="142"/>
      <c r="C8" s="151"/>
      <c r="D8" s="157"/>
      <c r="E8" s="161"/>
      <c r="F8" s="723"/>
      <c r="G8" s="154" t="s">
        <v>70</v>
      </c>
      <c r="H8" s="184" t="s">
        <v>159</v>
      </c>
      <c r="I8" s="154" t="s">
        <v>1</v>
      </c>
      <c r="J8" s="184" t="s">
        <v>179</v>
      </c>
      <c r="K8" s="184" t="s">
        <v>101</v>
      </c>
      <c r="L8" s="192" t="s">
        <v>134</v>
      </c>
      <c r="M8" s="154" t="s">
        <v>139</v>
      </c>
      <c r="N8" s="184" t="s">
        <v>53</v>
      </c>
      <c r="O8" s="184" t="s">
        <v>61</v>
      </c>
      <c r="P8" s="154" t="s">
        <v>112</v>
      </c>
      <c r="Q8" s="184" t="s">
        <v>56</v>
      </c>
      <c r="R8" s="184" t="s">
        <v>36</v>
      </c>
      <c r="S8" s="725"/>
      <c r="T8" s="204"/>
      <c r="U8" s="204"/>
    </row>
    <row r="9" spans="1:21" ht="38.25" customHeight="1" x14ac:dyDescent="0.15">
      <c r="B9" s="726" t="s">
        <v>173</v>
      </c>
      <c r="C9" s="777" t="s">
        <v>92</v>
      </c>
      <c r="D9" s="778"/>
      <c r="E9" s="779"/>
      <c r="F9" s="163">
        <v>0.5</v>
      </c>
      <c r="G9" s="173"/>
      <c r="H9" s="185"/>
      <c r="I9" s="185"/>
      <c r="J9" s="185"/>
      <c r="K9" s="185"/>
      <c r="L9" s="185"/>
      <c r="M9" s="185"/>
      <c r="N9" s="185"/>
      <c r="O9" s="185"/>
      <c r="P9" s="185"/>
      <c r="Q9" s="185"/>
      <c r="R9" s="185"/>
      <c r="S9" s="198"/>
      <c r="T9" s="182"/>
      <c r="U9" s="182"/>
    </row>
    <row r="10" spans="1:21" ht="31.5" customHeight="1" x14ac:dyDescent="0.15">
      <c r="B10" s="727"/>
      <c r="C10" s="780" t="s">
        <v>170</v>
      </c>
      <c r="D10" s="781"/>
      <c r="E10" s="782"/>
      <c r="F10" s="164">
        <v>0.75</v>
      </c>
      <c r="G10" s="174"/>
      <c r="H10" s="186"/>
      <c r="I10" s="186"/>
      <c r="J10" s="186"/>
      <c r="K10" s="186"/>
      <c r="L10" s="186"/>
      <c r="M10" s="186"/>
      <c r="N10" s="186"/>
      <c r="O10" s="186"/>
      <c r="P10" s="186"/>
      <c r="Q10" s="186"/>
      <c r="R10" s="186"/>
      <c r="S10" s="198"/>
      <c r="T10" s="182"/>
      <c r="U10" s="182"/>
    </row>
    <row r="11" spans="1:21" ht="31.5" customHeight="1" x14ac:dyDescent="0.15">
      <c r="B11" s="728"/>
      <c r="C11" s="761" t="s">
        <v>175</v>
      </c>
      <c r="D11" s="762"/>
      <c r="E11" s="763"/>
      <c r="F11" s="165">
        <v>1</v>
      </c>
      <c r="G11" s="175"/>
      <c r="H11" s="187"/>
      <c r="I11" s="187"/>
      <c r="J11" s="187"/>
      <c r="K11" s="187"/>
      <c r="L11" s="187"/>
      <c r="M11" s="187"/>
      <c r="N11" s="187"/>
      <c r="O11" s="187"/>
      <c r="P11" s="187"/>
      <c r="Q11" s="187"/>
      <c r="R11" s="187"/>
      <c r="S11" s="198"/>
      <c r="T11" s="182"/>
      <c r="U11" s="182"/>
    </row>
    <row r="12" spans="1:21" ht="31.5" customHeight="1" x14ac:dyDescent="0.15">
      <c r="B12" s="726" t="s">
        <v>149</v>
      </c>
      <c r="C12" s="729" t="s">
        <v>49</v>
      </c>
      <c r="D12" s="764" t="s">
        <v>66</v>
      </c>
      <c r="E12" s="765"/>
      <c r="F12" s="166">
        <v>0.5</v>
      </c>
      <c r="G12" s="176"/>
      <c r="H12" s="188"/>
      <c r="I12" s="176"/>
      <c r="J12" s="188"/>
      <c r="K12" s="188"/>
      <c r="L12" s="193"/>
      <c r="M12" s="176"/>
      <c r="N12" s="188"/>
      <c r="O12" s="196"/>
      <c r="P12" s="176"/>
      <c r="Q12" s="188"/>
      <c r="R12" s="188"/>
      <c r="S12" s="198"/>
      <c r="T12" s="182"/>
      <c r="U12" s="182"/>
    </row>
    <row r="13" spans="1:21" ht="31.5" customHeight="1" x14ac:dyDescent="0.15">
      <c r="B13" s="727"/>
      <c r="C13" s="730"/>
      <c r="D13" s="766" t="s">
        <v>170</v>
      </c>
      <c r="E13" s="767"/>
      <c r="F13" s="167">
        <v>0.75</v>
      </c>
      <c r="G13" s="177"/>
      <c r="H13" s="186"/>
      <c r="I13" s="177"/>
      <c r="J13" s="186"/>
      <c r="K13" s="186"/>
      <c r="L13" s="174"/>
      <c r="M13" s="177"/>
      <c r="N13" s="186"/>
      <c r="O13" s="186"/>
      <c r="P13" s="177"/>
      <c r="Q13" s="186"/>
      <c r="R13" s="186"/>
      <c r="S13" s="198"/>
      <c r="T13" s="182"/>
      <c r="U13" s="182"/>
    </row>
    <row r="14" spans="1:21" ht="31.5" customHeight="1" x14ac:dyDescent="0.15">
      <c r="B14" s="727"/>
      <c r="C14" s="731"/>
      <c r="D14" s="768" t="s">
        <v>175</v>
      </c>
      <c r="E14" s="769"/>
      <c r="F14" s="168">
        <v>1</v>
      </c>
      <c r="G14" s="178"/>
      <c r="H14" s="187"/>
      <c r="I14" s="178"/>
      <c r="J14" s="187"/>
      <c r="K14" s="187"/>
      <c r="L14" s="175"/>
      <c r="M14" s="178"/>
      <c r="N14" s="187"/>
      <c r="O14" s="187"/>
      <c r="P14" s="178"/>
      <c r="Q14" s="187"/>
      <c r="R14" s="187"/>
      <c r="S14" s="198"/>
      <c r="T14" s="182"/>
      <c r="U14" s="182"/>
    </row>
    <row r="15" spans="1:21" ht="33" customHeight="1" x14ac:dyDescent="0.15">
      <c r="B15" s="728"/>
      <c r="C15" s="152" t="s">
        <v>44</v>
      </c>
      <c r="D15" s="770" t="s">
        <v>124</v>
      </c>
      <c r="E15" s="771"/>
      <c r="F15" s="169">
        <v>1</v>
      </c>
      <c r="G15" s="176"/>
      <c r="H15" s="188"/>
      <c r="I15" s="176"/>
      <c r="J15" s="188"/>
      <c r="K15" s="188"/>
      <c r="L15" s="193"/>
      <c r="M15" s="176"/>
      <c r="N15" s="188"/>
      <c r="O15" s="188"/>
      <c r="P15" s="176"/>
      <c r="Q15" s="188"/>
      <c r="R15" s="188"/>
      <c r="S15" s="198"/>
      <c r="T15" s="182"/>
      <c r="U15" s="182"/>
    </row>
    <row r="16" spans="1:21" ht="3.75" customHeight="1" x14ac:dyDescent="0.2">
      <c r="B16" s="143"/>
      <c r="C16" s="153"/>
      <c r="D16" s="158"/>
      <c r="E16" s="158"/>
      <c r="F16" s="170"/>
      <c r="G16" s="179"/>
      <c r="H16" s="189"/>
      <c r="I16" s="189"/>
      <c r="J16" s="189"/>
      <c r="K16" s="189"/>
      <c r="L16" s="189"/>
      <c r="M16" s="189"/>
      <c r="N16" s="189"/>
      <c r="O16" s="189"/>
      <c r="P16" s="189"/>
      <c r="Q16" s="189"/>
      <c r="R16" s="189"/>
      <c r="S16" s="199"/>
      <c r="T16" s="182"/>
      <c r="U16" s="182"/>
    </row>
    <row r="17" spans="2:21" ht="18" customHeight="1" x14ac:dyDescent="0.15">
      <c r="B17" s="144"/>
      <c r="C17" s="753" t="s">
        <v>72</v>
      </c>
      <c r="D17" s="753"/>
      <c r="E17" s="753"/>
      <c r="F17" s="171"/>
      <c r="G17" s="180">
        <f t="shared" ref="G17:R17" si="0">$F$9*G9+$F$10*G10+$F$11*G11+$F$12*G12+$F$13*G13+$F$14*G14+$F$15*G15</f>
        <v>0</v>
      </c>
      <c r="H17" s="180">
        <f t="shared" si="0"/>
        <v>0</v>
      </c>
      <c r="I17" s="180">
        <f t="shared" si="0"/>
        <v>0</v>
      </c>
      <c r="J17" s="180">
        <f t="shared" si="0"/>
        <v>0</v>
      </c>
      <c r="K17" s="180">
        <f t="shared" si="0"/>
        <v>0</v>
      </c>
      <c r="L17" s="180">
        <f t="shared" si="0"/>
        <v>0</v>
      </c>
      <c r="M17" s="180">
        <f t="shared" si="0"/>
        <v>0</v>
      </c>
      <c r="N17" s="180">
        <f t="shared" si="0"/>
        <v>0</v>
      </c>
      <c r="O17" s="180">
        <f t="shared" si="0"/>
        <v>0</v>
      </c>
      <c r="P17" s="180">
        <f t="shared" si="0"/>
        <v>0</v>
      </c>
      <c r="Q17" s="180">
        <f t="shared" si="0"/>
        <v>0</v>
      </c>
      <c r="R17" s="180">
        <f t="shared" si="0"/>
        <v>0</v>
      </c>
      <c r="S17" s="198"/>
      <c r="T17" s="182"/>
      <c r="U17" s="182"/>
    </row>
    <row r="18" spans="2:21" ht="18" customHeight="1" x14ac:dyDescent="0.15">
      <c r="B18" s="754" t="s">
        <v>191</v>
      </c>
      <c r="C18" s="755"/>
      <c r="D18" s="755"/>
      <c r="E18" s="756"/>
      <c r="F18" s="166">
        <v>0.8571428571428571</v>
      </c>
      <c r="G18" s="181"/>
      <c r="H18" s="181"/>
      <c r="I18" s="181"/>
      <c r="J18" s="181"/>
      <c r="K18" s="181"/>
      <c r="L18" s="181"/>
      <c r="M18" s="181"/>
      <c r="N18" s="181"/>
      <c r="O18" s="181"/>
      <c r="P18" s="181"/>
      <c r="Q18" s="181"/>
      <c r="R18" s="181"/>
      <c r="S18" s="200"/>
      <c r="T18" s="182"/>
      <c r="U18" s="182"/>
    </row>
    <row r="19" spans="2:21" ht="18" customHeight="1" x14ac:dyDescent="0.15">
      <c r="B19" s="144"/>
      <c r="C19" s="753" t="s">
        <v>138</v>
      </c>
      <c r="D19" s="753"/>
      <c r="E19" s="753"/>
      <c r="F19" s="171"/>
      <c r="G19" s="180">
        <f t="shared" ref="G19:R19" si="1">IF(G18="",G17,ROUND(G17*6/7,2))</f>
        <v>0</v>
      </c>
      <c r="H19" s="180">
        <f t="shared" si="1"/>
        <v>0</v>
      </c>
      <c r="I19" s="180">
        <f t="shared" si="1"/>
        <v>0</v>
      </c>
      <c r="J19" s="180">
        <f t="shared" si="1"/>
        <v>0</v>
      </c>
      <c r="K19" s="180">
        <f t="shared" si="1"/>
        <v>0</v>
      </c>
      <c r="L19" s="180">
        <f t="shared" si="1"/>
        <v>0</v>
      </c>
      <c r="M19" s="180">
        <f t="shared" si="1"/>
        <v>0</v>
      </c>
      <c r="N19" s="180">
        <f t="shared" si="1"/>
        <v>0</v>
      </c>
      <c r="O19" s="180">
        <f t="shared" si="1"/>
        <v>0</v>
      </c>
      <c r="P19" s="180">
        <f t="shared" si="1"/>
        <v>0</v>
      </c>
      <c r="Q19" s="180">
        <f t="shared" si="1"/>
        <v>0</v>
      </c>
      <c r="R19" s="180">
        <f t="shared" si="1"/>
        <v>0</v>
      </c>
      <c r="S19" s="201">
        <f>SUM(G19:Q19)</f>
        <v>0</v>
      </c>
      <c r="T19" s="205" t="s">
        <v>183</v>
      </c>
      <c r="U19" s="206"/>
    </row>
    <row r="20" spans="2:21" ht="45" customHeight="1" x14ac:dyDescent="0.15">
      <c r="B20" s="732" t="s">
        <v>192</v>
      </c>
      <c r="C20" s="733"/>
      <c r="D20" s="733"/>
      <c r="E20" s="733"/>
      <c r="F20" s="733"/>
      <c r="G20" s="733"/>
      <c r="H20" s="733"/>
      <c r="I20" s="733"/>
      <c r="J20" s="733"/>
      <c r="K20" s="733"/>
      <c r="L20" s="733"/>
      <c r="M20" s="733"/>
      <c r="N20" s="733"/>
      <c r="O20" s="734"/>
      <c r="P20" s="757" t="s">
        <v>182</v>
      </c>
      <c r="Q20" s="757"/>
      <c r="R20" s="758"/>
      <c r="S20" s="202">
        <f>COUNTIF(G19:Q19,"&gt;0")</f>
        <v>0</v>
      </c>
      <c r="T20" s="206" t="s">
        <v>184</v>
      </c>
      <c r="U20" s="206"/>
    </row>
    <row r="21" spans="2:21" ht="45" customHeight="1" x14ac:dyDescent="0.15">
      <c r="B21" s="735"/>
      <c r="C21" s="736"/>
      <c r="D21" s="736"/>
      <c r="E21" s="736"/>
      <c r="F21" s="736"/>
      <c r="G21" s="736"/>
      <c r="H21" s="736"/>
      <c r="I21" s="736"/>
      <c r="J21" s="736"/>
      <c r="K21" s="736"/>
      <c r="L21" s="736"/>
      <c r="M21" s="736"/>
      <c r="N21" s="736"/>
      <c r="O21" s="737"/>
      <c r="P21" s="759" t="s">
        <v>18</v>
      </c>
      <c r="Q21" s="759"/>
      <c r="R21" s="760"/>
      <c r="S21" s="203" t="str">
        <f>IF(S20&lt;1,"",S19/S20)</f>
        <v/>
      </c>
      <c r="T21" s="207" t="s">
        <v>185</v>
      </c>
      <c r="U21" s="207"/>
    </row>
    <row r="22" spans="2:21" ht="125.25" customHeight="1" x14ac:dyDescent="0.2">
      <c r="B22" s="738"/>
      <c r="C22" s="739"/>
      <c r="D22" s="739"/>
      <c r="E22" s="739"/>
      <c r="F22" s="739"/>
      <c r="G22" s="739"/>
      <c r="H22" s="739"/>
      <c r="I22" s="739"/>
      <c r="J22" s="739"/>
      <c r="K22" s="739"/>
      <c r="L22" s="739"/>
      <c r="M22" s="739"/>
      <c r="N22" s="739"/>
      <c r="O22" s="740"/>
      <c r="P22" s="741" t="s">
        <v>167</v>
      </c>
      <c r="Q22" s="742"/>
      <c r="R22" s="742"/>
      <c r="S22" s="742"/>
      <c r="T22" s="182"/>
      <c r="U22" s="182"/>
    </row>
    <row r="23" spans="2:21" x14ac:dyDescent="0.2">
      <c r="B23" s="145"/>
      <c r="C23" s="145"/>
      <c r="D23" s="145"/>
      <c r="E23" s="145"/>
      <c r="F23" s="145"/>
      <c r="G23" s="145"/>
      <c r="H23" s="145"/>
      <c r="I23" s="145"/>
      <c r="J23" s="145"/>
      <c r="K23" s="145"/>
      <c r="L23" s="145"/>
      <c r="M23" s="145"/>
      <c r="N23" s="145"/>
      <c r="O23" s="197"/>
    </row>
    <row r="24" spans="2:21" ht="18.75" customHeight="1" x14ac:dyDescent="0.2">
      <c r="B24" s="146" t="s">
        <v>114</v>
      </c>
      <c r="C24" s="147"/>
      <c r="D24" s="147"/>
      <c r="E24" s="147"/>
      <c r="F24" s="147"/>
      <c r="G24" s="147"/>
      <c r="H24" s="147"/>
      <c r="I24" s="147"/>
      <c r="J24" s="147"/>
      <c r="K24" s="147"/>
      <c r="L24" s="147"/>
      <c r="M24" s="147"/>
      <c r="N24" s="147"/>
    </row>
    <row r="25" spans="2:21" ht="6" customHeight="1" x14ac:dyDescent="0.2">
      <c r="B25" s="147"/>
      <c r="C25" s="147"/>
      <c r="D25" s="147"/>
      <c r="E25" s="147"/>
      <c r="F25" s="147"/>
      <c r="G25" s="147"/>
      <c r="H25" s="147"/>
      <c r="I25" s="147"/>
      <c r="J25" s="147"/>
      <c r="K25" s="147"/>
      <c r="L25" s="147"/>
      <c r="M25" s="147"/>
      <c r="N25" s="147"/>
    </row>
    <row r="26" spans="2:21" ht="13.5" customHeight="1" x14ac:dyDescent="0.2">
      <c r="B26" s="743" t="s">
        <v>5</v>
      </c>
      <c r="C26" s="744"/>
      <c r="D26" s="147"/>
      <c r="E26" s="147"/>
      <c r="F26" s="147"/>
      <c r="G26" s="745" t="s">
        <v>177</v>
      </c>
      <c r="H26" s="746"/>
      <c r="I26" s="147"/>
      <c r="J26" s="747" t="s">
        <v>180</v>
      </c>
      <c r="K26" s="748"/>
      <c r="M26" s="147"/>
      <c r="N26" s="147"/>
    </row>
    <row r="27" spans="2:21" ht="29.25" customHeight="1" x14ac:dyDescent="0.15">
      <c r="B27" s="749"/>
      <c r="C27" s="750"/>
      <c r="D27" s="159" t="s">
        <v>176</v>
      </c>
      <c r="E27" s="162">
        <v>0.9</v>
      </c>
      <c r="F27" s="159" t="s">
        <v>176</v>
      </c>
      <c r="G27" s="749"/>
      <c r="H27" s="750"/>
      <c r="I27" s="159" t="s">
        <v>178</v>
      </c>
      <c r="J27" s="751">
        <f>B27*E27*G27</f>
        <v>0</v>
      </c>
      <c r="K27" s="752"/>
      <c r="L27" s="194" t="s">
        <v>181</v>
      </c>
      <c r="M27" s="147"/>
      <c r="N27" s="147"/>
    </row>
    <row r="28" spans="2:21" ht="70.5" customHeight="1" x14ac:dyDescent="0.2">
      <c r="B28" s="721" t="s">
        <v>174</v>
      </c>
      <c r="C28" s="721"/>
      <c r="D28" s="721"/>
      <c r="E28" s="721"/>
      <c r="F28" s="721"/>
      <c r="G28" s="721"/>
      <c r="H28" s="721"/>
      <c r="I28" s="721"/>
      <c r="J28" s="721"/>
      <c r="K28" s="721"/>
      <c r="L28" s="721"/>
      <c r="M28" s="721"/>
      <c r="N28" s="721"/>
      <c r="O28" s="721"/>
      <c r="P28" s="721"/>
      <c r="Q28" s="721"/>
      <c r="R28" s="721"/>
      <c r="S28" s="721"/>
    </row>
    <row r="29" spans="2:21" x14ac:dyDescent="0.2">
      <c r="B29" s="147"/>
      <c r="C29" s="147"/>
      <c r="D29" s="147"/>
      <c r="E29" s="147"/>
      <c r="F29" s="147"/>
      <c r="G29" s="147"/>
      <c r="H29" s="147"/>
      <c r="I29" s="147"/>
      <c r="J29" s="147"/>
      <c r="K29" s="147"/>
      <c r="L29" s="147"/>
      <c r="M29" s="147"/>
      <c r="N29" s="147"/>
    </row>
    <row r="30" spans="2:21" x14ac:dyDescent="0.2">
      <c r="B30" s="147"/>
      <c r="C30" s="147"/>
      <c r="D30" s="147"/>
      <c r="E30" s="147"/>
      <c r="F30" s="147"/>
      <c r="G30" s="147"/>
      <c r="H30" s="147"/>
      <c r="I30" s="147"/>
      <c r="J30" s="147"/>
      <c r="K30" s="147"/>
      <c r="L30" s="147"/>
      <c r="M30" s="147"/>
      <c r="N30" s="147"/>
    </row>
    <row r="31" spans="2:21" x14ac:dyDescent="0.2">
      <c r="B31" s="148"/>
      <c r="C31" s="148"/>
      <c r="D31" s="148"/>
      <c r="E31" s="148"/>
      <c r="F31" s="148"/>
      <c r="G31" s="148"/>
      <c r="H31" s="148"/>
      <c r="I31" s="148"/>
      <c r="J31" s="148"/>
      <c r="K31" s="148"/>
      <c r="L31" s="148"/>
      <c r="M31" s="148"/>
      <c r="N31" s="148"/>
      <c r="O31" s="148"/>
      <c r="P31" s="148"/>
      <c r="Q31" s="148"/>
      <c r="R31" s="148"/>
      <c r="S31" s="148"/>
    </row>
  </sheetData>
  <mergeCells count="29">
    <mergeCell ref="A2:T2"/>
    <mergeCell ref="B4:S4"/>
    <mergeCell ref="P7:R7"/>
    <mergeCell ref="C9:E9"/>
    <mergeCell ref="C10:E10"/>
    <mergeCell ref="C19:E19"/>
    <mergeCell ref="P20:R20"/>
    <mergeCell ref="P21:R21"/>
    <mergeCell ref="C11:E11"/>
    <mergeCell ref="D12:E12"/>
    <mergeCell ref="D13:E13"/>
    <mergeCell ref="D14:E14"/>
    <mergeCell ref="D15:E15"/>
    <mergeCell ref="B28:S28"/>
    <mergeCell ref="F7:F8"/>
    <mergeCell ref="S7:S8"/>
    <mergeCell ref="B9:B11"/>
    <mergeCell ref="B12:B15"/>
    <mergeCell ref="C12:C14"/>
    <mergeCell ref="B20:O22"/>
    <mergeCell ref="P22:S22"/>
    <mergeCell ref="B26:C26"/>
    <mergeCell ref="G26:H26"/>
    <mergeCell ref="J26:K26"/>
    <mergeCell ref="B27:C27"/>
    <mergeCell ref="G27:H27"/>
    <mergeCell ref="J27:K27"/>
    <mergeCell ref="C17:E17"/>
    <mergeCell ref="B18:E18"/>
  </mergeCells>
  <phoneticPr fontId="10"/>
  <dataValidations count="1">
    <dataValidation type="list" allowBlank="1" showInputMessage="1" sqref="G18:R18" xr:uid="{00000000-0002-0000-23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88671875" defaultRowHeight="20.25" customHeight="1" x14ac:dyDescent="0.2"/>
  <cols>
    <col min="1" max="1" width="1.5546875" style="300" customWidth="1"/>
    <col min="2" max="56" width="6.109375" style="300" customWidth="1"/>
    <col min="57" max="16384" width="4.88671875" style="300"/>
  </cols>
  <sheetData>
    <row r="1" spans="2:57" s="301" customFormat="1" ht="20.25" customHeight="1" x14ac:dyDescent="0.2">
      <c r="C1" s="307" t="s">
        <v>396</v>
      </c>
      <c r="D1" s="307"/>
      <c r="G1" s="368" t="s">
        <v>448</v>
      </c>
      <c r="J1" s="307"/>
      <c r="K1" s="307"/>
      <c r="L1" s="307"/>
      <c r="M1" s="307"/>
      <c r="AK1" s="350" t="s">
        <v>395</v>
      </c>
      <c r="AL1" s="350" t="s">
        <v>389</v>
      </c>
      <c r="AM1" s="516"/>
      <c r="AN1" s="516"/>
      <c r="AO1" s="516"/>
      <c r="AP1" s="516"/>
      <c r="AQ1" s="516"/>
      <c r="AR1" s="516"/>
      <c r="AS1" s="516"/>
      <c r="AT1" s="516"/>
      <c r="AU1" s="516"/>
      <c r="AV1" s="516"/>
      <c r="AW1" s="516"/>
      <c r="AX1" s="516"/>
      <c r="AY1" s="516"/>
      <c r="AZ1" s="516"/>
      <c r="BA1" s="516"/>
      <c r="BB1" s="362" t="s">
        <v>388</v>
      </c>
    </row>
    <row r="2" spans="2:57" s="349" customFormat="1" ht="20.25" customHeight="1" x14ac:dyDescent="0.2">
      <c r="D2" s="368"/>
      <c r="H2" s="368"/>
      <c r="I2" s="350"/>
      <c r="J2" s="350"/>
      <c r="K2" s="350"/>
      <c r="L2" s="350"/>
      <c r="M2" s="350"/>
      <c r="T2" s="350" t="s">
        <v>394</v>
      </c>
      <c r="U2" s="506">
        <v>6</v>
      </c>
      <c r="V2" s="506"/>
      <c r="W2" s="350" t="s">
        <v>389</v>
      </c>
      <c r="X2" s="517">
        <f>IF(U2=0,"",YEAR(DATE(2018+U2,1,1)))</f>
        <v>2024</v>
      </c>
      <c r="Y2" s="517"/>
      <c r="Z2" s="349" t="s">
        <v>393</v>
      </c>
      <c r="AA2" s="349" t="s">
        <v>392</v>
      </c>
      <c r="AB2" s="506"/>
      <c r="AC2" s="506"/>
      <c r="AD2" s="349" t="s">
        <v>391</v>
      </c>
      <c r="AJ2" s="362"/>
      <c r="AK2" s="350" t="s">
        <v>390</v>
      </c>
      <c r="AL2" s="350" t="s">
        <v>389</v>
      </c>
      <c r="AM2" s="516"/>
      <c r="AN2" s="516"/>
      <c r="AO2" s="516"/>
      <c r="AP2" s="516"/>
      <c r="AQ2" s="516"/>
      <c r="AR2" s="516"/>
      <c r="AS2" s="516"/>
      <c r="AT2" s="516"/>
      <c r="AU2" s="516"/>
      <c r="AV2" s="516"/>
      <c r="AW2" s="516"/>
      <c r="AX2" s="516"/>
      <c r="AY2" s="516"/>
      <c r="AZ2" s="516"/>
      <c r="BA2" s="516"/>
      <c r="BB2" s="362" t="s">
        <v>388</v>
      </c>
      <c r="BC2" s="350"/>
      <c r="BD2" s="350"/>
      <c r="BE2" s="350"/>
    </row>
    <row r="3" spans="2:57" s="349" customFormat="1" ht="20.25" customHeight="1" x14ac:dyDescent="0.2">
      <c r="D3" s="368"/>
      <c r="H3" s="368"/>
      <c r="I3" s="350"/>
      <c r="J3" s="350"/>
      <c r="K3" s="350"/>
      <c r="L3" s="350"/>
      <c r="M3" s="350"/>
      <c r="T3" s="367"/>
      <c r="U3" s="354"/>
      <c r="V3" s="354"/>
      <c r="W3" s="366"/>
      <c r="X3" s="354"/>
      <c r="Y3" s="354"/>
      <c r="Z3" s="355"/>
      <c r="AA3" s="355"/>
      <c r="AB3" s="354"/>
      <c r="AC3" s="354"/>
      <c r="AD3" s="363"/>
      <c r="AJ3" s="362"/>
      <c r="AK3" s="350"/>
      <c r="AL3" s="350"/>
      <c r="AM3" s="361"/>
      <c r="AN3" s="361"/>
      <c r="AO3" s="361"/>
      <c r="AP3" s="361"/>
      <c r="AQ3" s="361"/>
      <c r="AR3" s="361"/>
      <c r="AS3" s="361"/>
      <c r="AT3" s="361"/>
      <c r="AU3" s="361"/>
      <c r="AV3" s="361"/>
      <c r="AW3" s="361"/>
      <c r="AX3" s="361"/>
      <c r="AY3" s="360" t="s">
        <v>387</v>
      </c>
      <c r="AZ3" s="507" t="s">
        <v>386</v>
      </c>
      <c r="BA3" s="507"/>
      <c r="BB3" s="507"/>
      <c r="BC3" s="507"/>
      <c r="BD3" s="350"/>
      <c r="BE3" s="350"/>
    </row>
    <row r="4" spans="2:57" s="349" customFormat="1" ht="20.25" customHeight="1" x14ac:dyDescent="0.2">
      <c r="B4" s="352"/>
      <c r="C4" s="352"/>
      <c r="D4" s="352"/>
      <c r="E4" s="352"/>
      <c r="F4" s="352"/>
      <c r="G4" s="352"/>
      <c r="H4" s="352"/>
      <c r="I4" s="352"/>
      <c r="J4" s="365"/>
      <c r="K4" s="359"/>
      <c r="L4" s="359"/>
      <c r="M4" s="359"/>
      <c r="N4" s="359"/>
      <c r="O4" s="359"/>
      <c r="P4" s="364"/>
      <c r="Q4" s="359"/>
      <c r="R4" s="359"/>
      <c r="Z4" s="355"/>
      <c r="AA4" s="355"/>
      <c r="AB4" s="354"/>
      <c r="AC4" s="354"/>
      <c r="AD4" s="363"/>
      <c r="AJ4" s="362"/>
      <c r="AK4" s="350"/>
      <c r="AL4" s="350"/>
      <c r="AM4" s="361"/>
      <c r="AN4" s="361"/>
      <c r="AO4" s="361"/>
      <c r="AP4" s="361"/>
      <c r="AQ4" s="361"/>
      <c r="AR4" s="361"/>
      <c r="AS4" s="361"/>
      <c r="AT4" s="361"/>
      <c r="AU4" s="361"/>
      <c r="AV4" s="361"/>
      <c r="AW4" s="361"/>
      <c r="AX4" s="361"/>
      <c r="AY4" s="360" t="s">
        <v>385</v>
      </c>
      <c r="AZ4" s="507" t="s">
        <v>384</v>
      </c>
      <c r="BA4" s="507"/>
      <c r="BB4" s="507"/>
      <c r="BC4" s="507"/>
      <c r="BD4" s="350"/>
      <c r="BE4" s="350"/>
    </row>
    <row r="5" spans="2:57" s="349" customFormat="1" ht="20.25" customHeight="1" x14ac:dyDescent="0.2">
      <c r="B5" s="356"/>
      <c r="C5" s="356"/>
      <c r="D5" s="356"/>
      <c r="E5" s="356"/>
      <c r="F5" s="356"/>
      <c r="G5" s="356"/>
      <c r="H5" s="356"/>
      <c r="I5" s="356"/>
      <c r="J5" s="359"/>
      <c r="K5" s="358"/>
      <c r="L5" s="357"/>
      <c r="M5" s="357"/>
      <c r="N5" s="357"/>
      <c r="O5" s="357"/>
      <c r="P5" s="356"/>
      <c r="Q5" s="352"/>
      <c r="R5" s="352"/>
      <c r="S5" s="301"/>
      <c r="Z5" s="355"/>
      <c r="AA5" s="355"/>
      <c r="AB5" s="354"/>
      <c r="AC5" s="354"/>
      <c r="AD5" s="301"/>
      <c r="AE5" s="301"/>
      <c r="AF5" s="301"/>
      <c r="AG5" s="301"/>
      <c r="AJ5" s="301" t="s">
        <v>383</v>
      </c>
      <c r="AK5" s="301"/>
      <c r="AL5" s="301"/>
      <c r="AM5" s="301"/>
      <c r="AN5" s="301"/>
      <c r="AO5" s="301"/>
      <c r="AP5" s="301"/>
      <c r="AQ5" s="301"/>
      <c r="AR5" s="352"/>
      <c r="AS5" s="352"/>
      <c r="AT5" s="351"/>
      <c r="AU5" s="301"/>
      <c r="AV5" s="520">
        <v>40</v>
      </c>
      <c r="AW5" s="521"/>
      <c r="AX5" s="353" t="s">
        <v>382</v>
      </c>
      <c r="AY5" s="352"/>
      <c r="AZ5" s="520">
        <v>160</v>
      </c>
      <c r="BA5" s="521"/>
      <c r="BB5" s="351" t="s">
        <v>381</v>
      </c>
      <c r="BC5" s="301"/>
      <c r="BE5" s="350"/>
    </row>
    <row r="6" spans="2:57" ht="20.25" customHeight="1" thickBot="1" x14ac:dyDescent="0.25">
      <c r="C6" s="308"/>
      <c r="D6" s="308"/>
      <c r="S6" s="308"/>
      <c r="AJ6" s="308"/>
      <c r="BC6" s="348"/>
      <c r="BD6" s="348"/>
      <c r="BE6" s="348"/>
    </row>
    <row r="7" spans="2:57" ht="20.25" customHeight="1" thickBot="1" x14ac:dyDescent="0.25">
      <c r="B7" s="482" t="s">
        <v>380</v>
      </c>
      <c r="C7" s="486" t="s">
        <v>379</v>
      </c>
      <c r="D7" s="494"/>
      <c r="E7" s="485" t="s">
        <v>378</v>
      </c>
      <c r="F7" s="494"/>
      <c r="G7" s="485" t="s">
        <v>377</v>
      </c>
      <c r="H7" s="486"/>
      <c r="I7" s="486"/>
      <c r="J7" s="486"/>
      <c r="K7" s="494"/>
      <c r="L7" s="485" t="s">
        <v>376</v>
      </c>
      <c r="M7" s="486"/>
      <c r="N7" s="486"/>
      <c r="O7" s="487"/>
      <c r="P7" s="522" t="s">
        <v>375</v>
      </c>
      <c r="Q7" s="523"/>
      <c r="R7" s="523"/>
      <c r="S7" s="523"/>
      <c r="T7" s="523"/>
      <c r="U7" s="523"/>
      <c r="V7" s="523"/>
      <c r="W7" s="523"/>
      <c r="X7" s="523"/>
      <c r="Y7" s="523"/>
      <c r="Z7" s="523"/>
      <c r="AA7" s="523"/>
      <c r="AB7" s="523"/>
      <c r="AC7" s="523"/>
      <c r="AD7" s="523"/>
      <c r="AE7" s="523"/>
      <c r="AF7" s="523"/>
      <c r="AG7" s="523"/>
      <c r="AH7" s="523"/>
      <c r="AI7" s="523"/>
      <c r="AJ7" s="523"/>
      <c r="AK7" s="523"/>
      <c r="AL7" s="523"/>
      <c r="AM7" s="523"/>
      <c r="AN7" s="523"/>
      <c r="AO7" s="523"/>
      <c r="AP7" s="523"/>
      <c r="AQ7" s="523"/>
      <c r="AR7" s="523"/>
      <c r="AS7" s="523"/>
      <c r="AT7" s="523"/>
      <c r="AU7" s="508" t="str">
        <f>IF(AZ3="４週","(9)1～4週目の勤務時間数合計","(9)1か月の勤務時間数合計")</f>
        <v>(9)1～4週目の勤務時間数合計</v>
      </c>
      <c r="AV7" s="509"/>
      <c r="AW7" s="508" t="s">
        <v>374</v>
      </c>
      <c r="AX7" s="509"/>
      <c r="AY7" s="518" t="s">
        <v>373</v>
      </c>
      <c r="AZ7" s="518"/>
      <c r="BA7" s="518"/>
      <c r="BB7" s="518"/>
      <c r="BC7" s="518"/>
      <c r="BD7" s="518"/>
    </row>
    <row r="8" spans="2:57" ht="20.25" customHeight="1" thickBot="1" x14ac:dyDescent="0.25">
      <c r="B8" s="483"/>
      <c r="C8" s="489"/>
      <c r="D8" s="495"/>
      <c r="E8" s="488"/>
      <c r="F8" s="495"/>
      <c r="G8" s="488"/>
      <c r="H8" s="489"/>
      <c r="I8" s="489"/>
      <c r="J8" s="489"/>
      <c r="K8" s="495"/>
      <c r="L8" s="488"/>
      <c r="M8" s="489"/>
      <c r="N8" s="489"/>
      <c r="O8" s="490"/>
      <c r="P8" s="497" t="s">
        <v>372</v>
      </c>
      <c r="Q8" s="498"/>
      <c r="R8" s="498"/>
      <c r="S8" s="498"/>
      <c r="T8" s="498"/>
      <c r="U8" s="498"/>
      <c r="V8" s="499"/>
      <c r="W8" s="497" t="s">
        <v>371</v>
      </c>
      <c r="X8" s="498"/>
      <c r="Y8" s="498"/>
      <c r="Z8" s="498"/>
      <c r="AA8" s="498"/>
      <c r="AB8" s="498"/>
      <c r="AC8" s="499"/>
      <c r="AD8" s="497" t="s">
        <v>370</v>
      </c>
      <c r="AE8" s="498"/>
      <c r="AF8" s="498"/>
      <c r="AG8" s="498"/>
      <c r="AH8" s="498"/>
      <c r="AI8" s="498"/>
      <c r="AJ8" s="499"/>
      <c r="AK8" s="497" t="s">
        <v>369</v>
      </c>
      <c r="AL8" s="498"/>
      <c r="AM8" s="498"/>
      <c r="AN8" s="498"/>
      <c r="AO8" s="498"/>
      <c r="AP8" s="498"/>
      <c r="AQ8" s="499"/>
      <c r="AR8" s="497" t="s">
        <v>368</v>
      </c>
      <c r="AS8" s="498"/>
      <c r="AT8" s="499"/>
      <c r="AU8" s="510"/>
      <c r="AV8" s="511"/>
      <c r="AW8" s="510"/>
      <c r="AX8" s="511"/>
      <c r="AY8" s="518"/>
      <c r="AZ8" s="518"/>
      <c r="BA8" s="518"/>
      <c r="BB8" s="518"/>
      <c r="BC8" s="518"/>
      <c r="BD8" s="518"/>
    </row>
    <row r="9" spans="2:57" ht="20.25" customHeight="1" thickBot="1" x14ac:dyDescent="0.25">
      <c r="B9" s="483"/>
      <c r="C9" s="489"/>
      <c r="D9" s="495"/>
      <c r="E9" s="488"/>
      <c r="F9" s="495"/>
      <c r="G9" s="488"/>
      <c r="H9" s="489"/>
      <c r="I9" s="489"/>
      <c r="J9" s="489"/>
      <c r="K9" s="495"/>
      <c r="L9" s="488"/>
      <c r="M9" s="489"/>
      <c r="N9" s="489"/>
      <c r="O9" s="490"/>
      <c r="P9" s="346">
        <f>DAY(DATE($X$2,$AB$2,1))</f>
        <v>1</v>
      </c>
      <c r="Q9" s="345">
        <f>DAY(DATE($X$2,$AB$2,2))</f>
        <v>2</v>
      </c>
      <c r="R9" s="345">
        <f>DAY(DATE($X$2,$AB$2,3))</f>
        <v>3</v>
      </c>
      <c r="S9" s="345">
        <f>DAY(DATE($X$2,$AB$2,4))</f>
        <v>4</v>
      </c>
      <c r="T9" s="345">
        <f>DAY(DATE($X$2,$AB$2,5))</f>
        <v>5</v>
      </c>
      <c r="U9" s="345">
        <f>DAY(DATE($X$2,$AB$2,6))</f>
        <v>6</v>
      </c>
      <c r="V9" s="347">
        <f>DAY(DATE($X$2,$AB$2,7))</f>
        <v>7</v>
      </c>
      <c r="W9" s="346">
        <f>DAY(DATE($X$2,$AB$2,8))</f>
        <v>8</v>
      </c>
      <c r="X9" s="345">
        <f>DAY(DATE($X$2,$AB$2,9))</f>
        <v>9</v>
      </c>
      <c r="Y9" s="345">
        <f>DAY(DATE($X$2,$AB$2,10))</f>
        <v>10</v>
      </c>
      <c r="Z9" s="345">
        <f>DAY(DATE($X$2,$AB$2,11))</f>
        <v>11</v>
      </c>
      <c r="AA9" s="345">
        <f>DAY(DATE($X$2,$AB$2,12))</f>
        <v>12</v>
      </c>
      <c r="AB9" s="345">
        <f>DAY(DATE($X$2,$AB$2,13))</f>
        <v>13</v>
      </c>
      <c r="AC9" s="347">
        <f>DAY(DATE($X$2,$AB$2,14))</f>
        <v>14</v>
      </c>
      <c r="AD9" s="346">
        <f>DAY(DATE($X$2,$AB$2,15))</f>
        <v>15</v>
      </c>
      <c r="AE9" s="345">
        <f>DAY(DATE($X$2,$AB$2,16))</f>
        <v>16</v>
      </c>
      <c r="AF9" s="345">
        <f>DAY(DATE($X$2,$AB$2,17))</f>
        <v>17</v>
      </c>
      <c r="AG9" s="345">
        <f>DAY(DATE($X$2,$AB$2,18))</f>
        <v>18</v>
      </c>
      <c r="AH9" s="345">
        <f>DAY(DATE($X$2,$AB$2,19))</f>
        <v>19</v>
      </c>
      <c r="AI9" s="345">
        <f>DAY(DATE($X$2,$AB$2,20))</f>
        <v>20</v>
      </c>
      <c r="AJ9" s="347">
        <f>DAY(DATE($X$2,$AB$2,21))</f>
        <v>21</v>
      </c>
      <c r="AK9" s="346">
        <f>DAY(DATE($X$2,$AB$2,22))</f>
        <v>22</v>
      </c>
      <c r="AL9" s="345">
        <f>DAY(DATE($X$2,$AB$2,23))</f>
        <v>23</v>
      </c>
      <c r="AM9" s="345">
        <f>DAY(DATE($X$2,$AB$2,24))</f>
        <v>24</v>
      </c>
      <c r="AN9" s="345">
        <f>DAY(DATE($X$2,$AB$2,25))</f>
        <v>25</v>
      </c>
      <c r="AO9" s="345">
        <f>DAY(DATE($X$2,$AB$2,26))</f>
        <v>26</v>
      </c>
      <c r="AP9" s="345">
        <f>DAY(DATE($X$2,$AB$2,27))</f>
        <v>27</v>
      </c>
      <c r="AQ9" s="347">
        <f>DAY(DATE($X$2,$AB$2,28))</f>
        <v>28</v>
      </c>
      <c r="AR9" s="346" t="str">
        <f>IF(AZ3="暦月",IF(DAY(DATE($X$2,$AB$2,29))=29,29,""),"")</f>
        <v/>
      </c>
      <c r="AS9" s="345" t="str">
        <f>IF(AZ3="暦月",IF(DAY(DATE($X$2,$AB$2,30))=30,30,""),"")</f>
        <v/>
      </c>
      <c r="AT9" s="344" t="str">
        <f>IF(AZ3="暦月",IF(DAY(DATE($X$2,$AB$2,31))=31,31,""),"")</f>
        <v/>
      </c>
      <c r="AU9" s="510"/>
      <c r="AV9" s="511"/>
      <c r="AW9" s="510"/>
      <c r="AX9" s="511"/>
      <c r="AY9" s="518"/>
      <c r="AZ9" s="518"/>
      <c r="BA9" s="518"/>
      <c r="BB9" s="518"/>
      <c r="BC9" s="518"/>
      <c r="BD9" s="518"/>
    </row>
    <row r="10" spans="2:57" ht="20.25" hidden="1" customHeight="1" thickBot="1" x14ac:dyDescent="0.25">
      <c r="B10" s="483"/>
      <c r="C10" s="489"/>
      <c r="D10" s="495"/>
      <c r="E10" s="488"/>
      <c r="F10" s="495"/>
      <c r="G10" s="488"/>
      <c r="H10" s="489"/>
      <c r="I10" s="489"/>
      <c r="J10" s="489"/>
      <c r="K10" s="495"/>
      <c r="L10" s="488"/>
      <c r="M10" s="489"/>
      <c r="N10" s="489"/>
      <c r="O10" s="490"/>
      <c r="P10" s="346">
        <f>WEEKDAY(DATE($X$2,$AB$2,1))</f>
        <v>6</v>
      </c>
      <c r="Q10" s="345">
        <f>WEEKDAY(DATE($X$2,$AB$2,2))</f>
        <v>7</v>
      </c>
      <c r="R10" s="345">
        <f>WEEKDAY(DATE($X$2,$AB$2,3))</f>
        <v>1</v>
      </c>
      <c r="S10" s="345">
        <f>WEEKDAY(DATE($X$2,$AB$2,4))</f>
        <v>2</v>
      </c>
      <c r="T10" s="345">
        <f>WEEKDAY(DATE($X$2,$AB$2,5))</f>
        <v>3</v>
      </c>
      <c r="U10" s="345">
        <f>WEEKDAY(DATE($X$2,$AB$2,6))</f>
        <v>4</v>
      </c>
      <c r="V10" s="347">
        <f>WEEKDAY(DATE($X$2,$AB$2,7))</f>
        <v>5</v>
      </c>
      <c r="W10" s="346">
        <f>WEEKDAY(DATE($X$2,$AB$2,8))</f>
        <v>6</v>
      </c>
      <c r="X10" s="345">
        <f>WEEKDAY(DATE($X$2,$AB$2,9))</f>
        <v>7</v>
      </c>
      <c r="Y10" s="345">
        <f>WEEKDAY(DATE($X$2,$AB$2,10))</f>
        <v>1</v>
      </c>
      <c r="Z10" s="345">
        <f>WEEKDAY(DATE($X$2,$AB$2,11))</f>
        <v>2</v>
      </c>
      <c r="AA10" s="345">
        <f>WEEKDAY(DATE($X$2,$AB$2,12))</f>
        <v>3</v>
      </c>
      <c r="AB10" s="345">
        <f>WEEKDAY(DATE($X$2,$AB$2,13))</f>
        <v>4</v>
      </c>
      <c r="AC10" s="347">
        <f>WEEKDAY(DATE($X$2,$AB$2,14))</f>
        <v>5</v>
      </c>
      <c r="AD10" s="346">
        <f>WEEKDAY(DATE($X$2,$AB$2,15))</f>
        <v>6</v>
      </c>
      <c r="AE10" s="345">
        <f>WEEKDAY(DATE($X$2,$AB$2,16))</f>
        <v>7</v>
      </c>
      <c r="AF10" s="345">
        <f>WEEKDAY(DATE($X$2,$AB$2,17))</f>
        <v>1</v>
      </c>
      <c r="AG10" s="345">
        <f>WEEKDAY(DATE($X$2,$AB$2,18))</f>
        <v>2</v>
      </c>
      <c r="AH10" s="345">
        <f>WEEKDAY(DATE($X$2,$AB$2,19))</f>
        <v>3</v>
      </c>
      <c r="AI10" s="345">
        <f>WEEKDAY(DATE($X$2,$AB$2,20))</f>
        <v>4</v>
      </c>
      <c r="AJ10" s="347">
        <f>WEEKDAY(DATE($X$2,$AB$2,21))</f>
        <v>5</v>
      </c>
      <c r="AK10" s="346">
        <f>WEEKDAY(DATE($X$2,$AB$2,22))</f>
        <v>6</v>
      </c>
      <c r="AL10" s="345">
        <f>WEEKDAY(DATE($X$2,$AB$2,23))</f>
        <v>7</v>
      </c>
      <c r="AM10" s="345">
        <f>WEEKDAY(DATE($X$2,$AB$2,24))</f>
        <v>1</v>
      </c>
      <c r="AN10" s="345">
        <f>WEEKDAY(DATE($X$2,$AB$2,25))</f>
        <v>2</v>
      </c>
      <c r="AO10" s="345">
        <f>WEEKDAY(DATE($X$2,$AB$2,26))</f>
        <v>3</v>
      </c>
      <c r="AP10" s="345">
        <f>WEEKDAY(DATE($X$2,$AB$2,27))</f>
        <v>4</v>
      </c>
      <c r="AQ10" s="347">
        <f>WEEKDAY(DATE($X$2,$AB$2,28))</f>
        <v>5</v>
      </c>
      <c r="AR10" s="346">
        <f>IF(AR9=29,WEEKDAY(DATE($X$2,$AB$2,29)),0)</f>
        <v>0</v>
      </c>
      <c r="AS10" s="345">
        <f>IF(AS9=30,WEEKDAY(DATE($X$2,$AB$2,30)),0)</f>
        <v>0</v>
      </c>
      <c r="AT10" s="344">
        <f>IF(AT9=31,WEEKDAY(DATE($X$2,$AB$2,31)),0)</f>
        <v>0</v>
      </c>
      <c r="AU10" s="512"/>
      <c r="AV10" s="513"/>
      <c r="AW10" s="512"/>
      <c r="AX10" s="513"/>
      <c r="AY10" s="519"/>
      <c r="AZ10" s="519"/>
      <c r="BA10" s="519"/>
      <c r="BB10" s="519"/>
      <c r="BC10" s="519"/>
      <c r="BD10" s="519"/>
    </row>
    <row r="11" spans="2:57" ht="20.25" customHeight="1" thickBot="1" x14ac:dyDescent="0.25">
      <c r="B11" s="484"/>
      <c r="C11" s="492"/>
      <c r="D11" s="496"/>
      <c r="E11" s="491"/>
      <c r="F11" s="496"/>
      <c r="G11" s="491"/>
      <c r="H11" s="492"/>
      <c r="I11" s="492"/>
      <c r="J11" s="492"/>
      <c r="K11" s="496"/>
      <c r="L11" s="491"/>
      <c r="M11" s="492"/>
      <c r="N11" s="492"/>
      <c r="O11" s="493"/>
      <c r="P11" s="343" t="str">
        <f t="shared" ref="P11:AQ11" si="0">IF(P10=1,"日",IF(P10=2,"月",IF(P10=3,"火",IF(P10=4,"水",IF(P10=5,"木",IF(P10=6,"金","土"))))))</f>
        <v>金</v>
      </c>
      <c r="Q11" s="341" t="str">
        <f t="shared" si="0"/>
        <v>土</v>
      </c>
      <c r="R11" s="341" t="str">
        <f t="shared" si="0"/>
        <v>日</v>
      </c>
      <c r="S11" s="341" t="str">
        <f t="shared" si="0"/>
        <v>月</v>
      </c>
      <c r="T11" s="341" t="str">
        <f t="shared" si="0"/>
        <v>火</v>
      </c>
      <c r="U11" s="341" t="str">
        <f t="shared" si="0"/>
        <v>水</v>
      </c>
      <c r="V11" s="342" t="str">
        <f t="shared" si="0"/>
        <v>木</v>
      </c>
      <c r="W11" s="343" t="str">
        <f t="shared" si="0"/>
        <v>金</v>
      </c>
      <c r="X11" s="341" t="str">
        <f t="shared" si="0"/>
        <v>土</v>
      </c>
      <c r="Y11" s="341" t="str">
        <f t="shared" si="0"/>
        <v>日</v>
      </c>
      <c r="Z11" s="341" t="str">
        <f t="shared" si="0"/>
        <v>月</v>
      </c>
      <c r="AA11" s="341" t="str">
        <f t="shared" si="0"/>
        <v>火</v>
      </c>
      <c r="AB11" s="341" t="str">
        <f t="shared" si="0"/>
        <v>水</v>
      </c>
      <c r="AC11" s="342" t="str">
        <f t="shared" si="0"/>
        <v>木</v>
      </c>
      <c r="AD11" s="343" t="str">
        <f t="shared" si="0"/>
        <v>金</v>
      </c>
      <c r="AE11" s="341" t="str">
        <f t="shared" si="0"/>
        <v>土</v>
      </c>
      <c r="AF11" s="341" t="str">
        <f t="shared" si="0"/>
        <v>日</v>
      </c>
      <c r="AG11" s="341" t="str">
        <f t="shared" si="0"/>
        <v>月</v>
      </c>
      <c r="AH11" s="341" t="str">
        <f t="shared" si="0"/>
        <v>火</v>
      </c>
      <c r="AI11" s="341" t="str">
        <f t="shared" si="0"/>
        <v>水</v>
      </c>
      <c r="AJ11" s="342" t="str">
        <f t="shared" si="0"/>
        <v>木</v>
      </c>
      <c r="AK11" s="343" t="str">
        <f t="shared" si="0"/>
        <v>金</v>
      </c>
      <c r="AL11" s="341" t="str">
        <f t="shared" si="0"/>
        <v>土</v>
      </c>
      <c r="AM11" s="341" t="str">
        <f t="shared" si="0"/>
        <v>日</v>
      </c>
      <c r="AN11" s="341" t="str">
        <f t="shared" si="0"/>
        <v>月</v>
      </c>
      <c r="AO11" s="341" t="str">
        <f t="shared" si="0"/>
        <v>火</v>
      </c>
      <c r="AP11" s="341" t="str">
        <f t="shared" si="0"/>
        <v>水</v>
      </c>
      <c r="AQ11" s="342" t="str">
        <f t="shared" si="0"/>
        <v>木</v>
      </c>
      <c r="AR11" s="341" t="str">
        <f>IF(AR10=1,"日",IF(AR10=2,"月",IF(AR10=3,"火",IF(AR10=4,"水",IF(AR10=5,"木",IF(AR10=6,"金",IF(AR10=0,"","土")))))))</f>
        <v/>
      </c>
      <c r="AS11" s="341" t="str">
        <f>IF(AS10=1,"日",IF(AS10=2,"月",IF(AS10=3,"火",IF(AS10=4,"水",IF(AS10=5,"木",IF(AS10=6,"金",IF(AS10=0,"","土")))))))</f>
        <v/>
      </c>
      <c r="AT11" s="340" t="str">
        <f>IF(AT10=1,"日",IF(AT10=2,"月",IF(AT10=3,"火",IF(AT10=4,"水",IF(AT10=5,"木",IF(AT10=6,"金",IF(AT10=0,"","土")))))))</f>
        <v/>
      </c>
      <c r="AU11" s="514"/>
      <c r="AV11" s="515"/>
      <c r="AW11" s="514"/>
      <c r="AX11" s="515"/>
      <c r="AY11" s="519"/>
      <c r="AZ11" s="519"/>
      <c r="BA11" s="519"/>
      <c r="BB11" s="519"/>
      <c r="BC11" s="519"/>
      <c r="BD11" s="519"/>
    </row>
    <row r="12" spans="2:57" ht="39.9" customHeight="1" x14ac:dyDescent="0.2">
      <c r="B12" s="339">
        <v>1</v>
      </c>
      <c r="C12" s="500"/>
      <c r="D12" s="501"/>
      <c r="E12" s="475"/>
      <c r="F12" s="476"/>
      <c r="G12" s="477"/>
      <c r="H12" s="478"/>
      <c r="I12" s="478"/>
      <c r="J12" s="478"/>
      <c r="K12" s="479"/>
      <c r="L12" s="475"/>
      <c r="M12" s="480"/>
      <c r="N12" s="480"/>
      <c r="O12" s="481"/>
      <c r="P12" s="338"/>
      <c r="Q12" s="337"/>
      <c r="R12" s="337"/>
      <c r="S12" s="337"/>
      <c r="T12" s="337"/>
      <c r="U12" s="337"/>
      <c r="V12" s="336"/>
      <c r="W12" s="338"/>
      <c r="X12" s="337"/>
      <c r="Y12" s="337"/>
      <c r="Z12" s="337"/>
      <c r="AA12" s="337"/>
      <c r="AB12" s="337"/>
      <c r="AC12" s="336"/>
      <c r="AD12" s="338"/>
      <c r="AE12" s="337"/>
      <c r="AF12" s="337"/>
      <c r="AG12" s="337"/>
      <c r="AH12" s="337"/>
      <c r="AI12" s="337"/>
      <c r="AJ12" s="336"/>
      <c r="AK12" s="338"/>
      <c r="AL12" s="337"/>
      <c r="AM12" s="337"/>
      <c r="AN12" s="337"/>
      <c r="AO12" s="337"/>
      <c r="AP12" s="337"/>
      <c r="AQ12" s="336"/>
      <c r="AR12" s="338"/>
      <c r="AS12" s="337"/>
      <c r="AT12" s="336"/>
      <c r="AU12" s="502"/>
      <c r="AV12" s="503"/>
      <c r="AW12" s="504"/>
      <c r="AX12" s="505"/>
      <c r="AY12" s="461"/>
      <c r="AZ12" s="462"/>
      <c r="BA12" s="462"/>
      <c r="BB12" s="462"/>
      <c r="BC12" s="462"/>
      <c r="BD12" s="463"/>
    </row>
    <row r="13" spans="2:57" ht="39.9" customHeight="1" x14ac:dyDescent="0.2">
      <c r="B13" s="335">
        <f t="shared" ref="B13:B39" si="1">B12+1</f>
        <v>2</v>
      </c>
      <c r="C13" s="443"/>
      <c r="D13" s="444"/>
      <c r="E13" s="445"/>
      <c r="F13" s="446"/>
      <c r="G13" s="447"/>
      <c r="H13" s="448"/>
      <c r="I13" s="448"/>
      <c r="J13" s="448"/>
      <c r="K13" s="449"/>
      <c r="L13" s="445"/>
      <c r="M13" s="450"/>
      <c r="N13" s="450"/>
      <c r="O13" s="451"/>
      <c r="P13" s="325"/>
      <c r="Q13" s="324"/>
      <c r="R13" s="324"/>
      <c r="S13" s="324"/>
      <c r="T13" s="324"/>
      <c r="U13" s="324"/>
      <c r="V13" s="323"/>
      <c r="W13" s="325"/>
      <c r="X13" s="324"/>
      <c r="Y13" s="324"/>
      <c r="Z13" s="324"/>
      <c r="AA13" s="324"/>
      <c r="AB13" s="324"/>
      <c r="AC13" s="323"/>
      <c r="AD13" s="325"/>
      <c r="AE13" s="324"/>
      <c r="AF13" s="324"/>
      <c r="AG13" s="324"/>
      <c r="AH13" s="324"/>
      <c r="AI13" s="324"/>
      <c r="AJ13" s="323"/>
      <c r="AK13" s="325"/>
      <c r="AL13" s="324"/>
      <c r="AM13" s="324"/>
      <c r="AN13" s="324"/>
      <c r="AO13" s="324"/>
      <c r="AP13" s="324"/>
      <c r="AQ13" s="323"/>
      <c r="AR13" s="325"/>
      <c r="AS13" s="324"/>
      <c r="AT13" s="323"/>
      <c r="AU13" s="467"/>
      <c r="AV13" s="468"/>
      <c r="AW13" s="469"/>
      <c r="AX13" s="470"/>
      <c r="AY13" s="440"/>
      <c r="AZ13" s="441"/>
      <c r="BA13" s="441"/>
      <c r="BB13" s="441"/>
      <c r="BC13" s="441"/>
      <c r="BD13" s="442"/>
    </row>
    <row r="14" spans="2:57" ht="39.9" customHeight="1" x14ac:dyDescent="0.2">
      <c r="B14" s="335">
        <f t="shared" si="1"/>
        <v>3</v>
      </c>
      <c r="C14" s="443"/>
      <c r="D14" s="444"/>
      <c r="E14" s="445"/>
      <c r="F14" s="446"/>
      <c r="G14" s="447"/>
      <c r="H14" s="448"/>
      <c r="I14" s="448"/>
      <c r="J14" s="448"/>
      <c r="K14" s="449"/>
      <c r="L14" s="445"/>
      <c r="M14" s="450"/>
      <c r="N14" s="450"/>
      <c r="O14" s="451"/>
      <c r="P14" s="325"/>
      <c r="Q14" s="324"/>
      <c r="R14" s="324"/>
      <c r="S14" s="324"/>
      <c r="T14" s="324"/>
      <c r="U14" s="324"/>
      <c r="V14" s="323"/>
      <c r="W14" s="325"/>
      <c r="X14" s="324"/>
      <c r="Y14" s="324"/>
      <c r="Z14" s="324"/>
      <c r="AA14" s="324"/>
      <c r="AB14" s="324"/>
      <c r="AC14" s="323"/>
      <c r="AD14" s="325"/>
      <c r="AE14" s="324"/>
      <c r="AF14" s="324"/>
      <c r="AG14" s="324"/>
      <c r="AH14" s="324"/>
      <c r="AI14" s="324"/>
      <c r="AJ14" s="323"/>
      <c r="AK14" s="325"/>
      <c r="AL14" s="324"/>
      <c r="AM14" s="324"/>
      <c r="AN14" s="324"/>
      <c r="AO14" s="324"/>
      <c r="AP14" s="324"/>
      <c r="AQ14" s="323"/>
      <c r="AR14" s="325"/>
      <c r="AS14" s="324"/>
      <c r="AT14" s="323"/>
      <c r="AU14" s="467"/>
      <c r="AV14" s="468"/>
      <c r="AW14" s="469"/>
      <c r="AX14" s="470"/>
      <c r="AY14" s="440"/>
      <c r="AZ14" s="441"/>
      <c r="BA14" s="441"/>
      <c r="BB14" s="441"/>
      <c r="BC14" s="441"/>
      <c r="BD14" s="442"/>
    </row>
    <row r="15" spans="2:57" ht="39.9" customHeight="1" x14ac:dyDescent="0.2">
      <c r="B15" s="335">
        <f t="shared" si="1"/>
        <v>4</v>
      </c>
      <c r="C15" s="443"/>
      <c r="D15" s="444"/>
      <c r="E15" s="445"/>
      <c r="F15" s="446"/>
      <c r="G15" s="447"/>
      <c r="H15" s="448"/>
      <c r="I15" s="448"/>
      <c r="J15" s="448"/>
      <c r="K15" s="449"/>
      <c r="L15" s="445"/>
      <c r="M15" s="450"/>
      <c r="N15" s="450"/>
      <c r="O15" s="451"/>
      <c r="P15" s="325"/>
      <c r="Q15" s="324"/>
      <c r="R15" s="324"/>
      <c r="S15" s="324"/>
      <c r="T15" s="324"/>
      <c r="U15" s="324"/>
      <c r="V15" s="323"/>
      <c r="W15" s="325"/>
      <c r="X15" s="324"/>
      <c r="Y15" s="324"/>
      <c r="Z15" s="324"/>
      <c r="AA15" s="324"/>
      <c r="AB15" s="324"/>
      <c r="AC15" s="323"/>
      <c r="AD15" s="325"/>
      <c r="AE15" s="324"/>
      <c r="AF15" s="324"/>
      <c r="AG15" s="324"/>
      <c r="AH15" s="324"/>
      <c r="AI15" s="324"/>
      <c r="AJ15" s="323"/>
      <c r="AK15" s="325"/>
      <c r="AL15" s="324"/>
      <c r="AM15" s="324"/>
      <c r="AN15" s="324"/>
      <c r="AO15" s="324"/>
      <c r="AP15" s="324"/>
      <c r="AQ15" s="323"/>
      <c r="AR15" s="325"/>
      <c r="AS15" s="324"/>
      <c r="AT15" s="323"/>
      <c r="AU15" s="467"/>
      <c r="AV15" s="468"/>
      <c r="AW15" s="469"/>
      <c r="AX15" s="470"/>
      <c r="AY15" s="440"/>
      <c r="AZ15" s="441"/>
      <c r="BA15" s="441"/>
      <c r="BB15" s="441"/>
      <c r="BC15" s="441"/>
      <c r="BD15" s="442"/>
    </row>
    <row r="16" spans="2:57" ht="39.9" customHeight="1" x14ac:dyDescent="0.2">
      <c r="B16" s="335">
        <f t="shared" si="1"/>
        <v>5</v>
      </c>
      <c r="C16" s="443"/>
      <c r="D16" s="444"/>
      <c r="E16" s="445"/>
      <c r="F16" s="446"/>
      <c r="G16" s="447"/>
      <c r="H16" s="448"/>
      <c r="I16" s="448"/>
      <c r="J16" s="448"/>
      <c r="K16" s="449"/>
      <c r="L16" s="445"/>
      <c r="M16" s="450"/>
      <c r="N16" s="450"/>
      <c r="O16" s="451"/>
      <c r="P16" s="325"/>
      <c r="Q16" s="324"/>
      <c r="R16" s="324"/>
      <c r="S16" s="324"/>
      <c r="T16" s="324"/>
      <c r="U16" s="324"/>
      <c r="V16" s="323"/>
      <c r="W16" s="325"/>
      <c r="X16" s="324"/>
      <c r="Y16" s="324"/>
      <c r="Z16" s="324"/>
      <c r="AA16" s="324"/>
      <c r="AB16" s="324"/>
      <c r="AC16" s="323"/>
      <c r="AD16" s="325"/>
      <c r="AE16" s="324"/>
      <c r="AF16" s="324"/>
      <c r="AG16" s="324"/>
      <c r="AH16" s="324"/>
      <c r="AI16" s="324"/>
      <c r="AJ16" s="323"/>
      <c r="AK16" s="325"/>
      <c r="AL16" s="324"/>
      <c r="AM16" s="324"/>
      <c r="AN16" s="324"/>
      <c r="AO16" s="324"/>
      <c r="AP16" s="324"/>
      <c r="AQ16" s="323"/>
      <c r="AR16" s="325"/>
      <c r="AS16" s="324"/>
      <c r="AT16" s="323"/>
      <c r="AU16" s="467"/>
      <c r="AV16" s="468"/>
      <c r="AW16" s="469"/>
      <c r="AX16" s="470"/>
      <c r="AY16" s="440"/>
      <c r="AZ16" s="441"/>
      <c r="BA16" s="441"/>
      <c r="BB16" s="441"/>
      <c r="BC16" s="441"/>
      <c r="BD16" s="442"/>
    </row>
    <row r="17" spans="2:56" ht="39.9" customHeight="1" x14ac:dyDescent="0.2">
      <c r="B17" s="335">
        <f t="shared" si="1"/>
        <v>6</v>
      </c>
      <c r="C17" s="443"/>
      <c r="D17" s="444"/>
      <c r="E17" s="445"/>
      <c r="F17" s="446"/>
      <c r="G17" s="447"/>
      <c r="H17" s="448"/>
      <c r="I17" s="448"/>
      <c r="J17" s="448"/>
      <c r="K17" s="449"/>
      <c r="L17" s="445"/>
      <c r="M17" s="450"/>
      <c r="N17" s="450"/>
      <c r="O17" s="451"/>
      <c r="P17" s="325"/>
      <c r="Q17" s="324"/>
      <c r="R17" s="324"/>
      <c r="S17" s="324"/>
      <c r="T17" s="324"/>
      <c r="U17" s="324"/>
      <c r="V17" s="323"/>
      <c r="W17" s="325"/>
      <c r="X17" s="324"/>
      <c r="Y17" s="324"/>
      <c r="Z17" s="324"/>
      <c r="AA17" s="324"/>
      <c r="AB17" s="324"/>
      <c r="AC17" s="323"/>
      <c r="AD17" s="325"/>
      <c r="AE17" s="324"/>
      <c r="AF17" s="324"/>
      <c r="AG17" s="324"/>
      <c r="AH17" s="324"/>
      <c r="AI17" s="324"/>
      <c r="AJ17" s="323"/>
      <c r="AK17" s="325"/>
      <c r="AL17" s="324"/>
      <c r="AM17" s="324"/>
      <c r="AN17" s="324"/>
      <c r="AO17" s="324"/>
      <c r="AP17" s="324"/>
      <c r="AQ17" s="323"/>
      <c r="AR17" s="325"/>
      <c r="AS17" s="324"/>
      <c r="AT17" s="323"/>
      <c r="AU17" s="467"/>
      <c r="AV17" s="468"/>
      <c r="AW17" s="469"/>
      <c r="AX17" s="470"/>
      <c r="AY17" s="440"/>
      <c r="AZ17" s="441"/>
      <c r="BA17" s="441"/>
      <c r="BB17" s="441"/>
      <c r="BC17" s="441"/>
      <c r="BD17" s="442"/>
    </row>
    <row r="18" spans="2:56" ht="39.9" customHeight="1" x14ac:dyDescent="0.2">
      <c r="B18" s="335">
        <f t="shared" si="1"/>
        <v>7</v>
      </c>
      <c r="C18" s="443"/>
      <c r="D18" s="444"/>
      <c r="E18" s="445"/>
      <c r="F18" s="446"/>
      <c r="G18" s="447"/>
      <c r="H18" s="448"/>
      <c r="I18" s="448"/>
      <c r="J18" s="448"/>
      <c r="K18" s="449"/>
      <c r="L18" s="445"/>
      <c r="M18" s="450"/>
      <c r="N18" s="450"/>
      <c r="O18" s="451"/>
      <c r="P18" s="325"/>
      <c r="Q18" s="324"/>
      <c r="R18" s="324"/>
      <c r="S18" s="324"/>
      <c r="T18" s="324"/>
      <c r="U18" s="324"/>
      <c r="V18" s="323"/>
      <c r="W18" s="325"/>
      <c r="X18" s="324"/>
      <c r="Y18" s="324"/>
      <c r="Z18" s="324"/>
      <c r="AA18" s="324"/>
      <c r="AB18" s="324"/>
      <c r="AC18" s="323"/>
      <c r="AD18" s="325"/>
      <c r="AE18" s="324"/>
      <c r="AF18" s="324"/>
      <c r="AG18" s="324"/>
      <c r="AH18" s="324"/>
      <c r="AI18" s="324"/>
      <c r="AJ18" s="323"/>
      <c r="AK18" s="325"/>
      <c r="AL18" s="324"/>
      <c r="AM18" s="324"/>
      <c r="AN18" s="324"/>
      <c r="AO18" s="324"/>
      <c r="AP18" s="324"/>
      <c r="AQ18" s="323"/>
      <c r="AR18" s="325"/>
      <c r="AS18" s="324"/>
      <c r="AT18" s="323"/>
      <c r="AU18" s="467"/>
      <c r="AV18" s="468"/>
      <c r="AW18" s="469"/>
      <c r="AX18" s="470"/>
      <c r="AY18" s="440"/>
      <c r="AZ18" s="441"/>
      <c r="BA18" s="441"/>
      <c r="BB18" s="441"/>
      <c r="BC18" s="441"/>
      <c r="BD18" s="442"/>
    </row>
    <row r="19" spans="2:56" ht="39.9" customHeight="1" x14ac:dyDescent="0.2">
      <c r="B19" s="335">
        <f t="shared" si="1"/>
        <v>8</v>
      </c>
      <c r="C19" s="443"/>
      <c r="D19" s="444"/>
      <c r="E19" s="445"/>
      <c r="F19" s="446"/>
      <c r="G19" s="447"/>
      <c r="H19" s="448"/>
      <c r="I19" s="448"/>
      <c r="J19" s="448"/>
      <c r="K19" s="449"/>
      <c r="L19" s="445"/>
      <c r="M19" s="450"/>
      <c r="N19" s="450"/>
      <c r="O19" s="451"/>
      <c r="P19" s="325"/>
      <c r="Q19" s="324"/>
      <c r="R19" s="324"/>
      <c r="S19" s="324"/>
      <c r="T19" s="324"/>
      <c r="U19" s="324"/>
      <c r="V19" s="323"/>
      <c r="W19" s="325"/>
      <c r="X19" s="324"/>
      <c r="Y19" s="324"/>
      <c r="Z19" s="324"/>
      <c r="AA19" s="324"/>
      <c r="AB19" s="324"/>
      <c r="AC19" s="323"/>
      <c r="AD19" s="325"/>
      <c r="AE19" s="324"/>
      <c r="AF19" s="324"/>
      <c r="AG19" s="324"/>
      <c r="AH19" s="324"/>
      <c r="AI19" s="324"/>
      <c r="AJ19" s="323"/>
      <c r="AK19" s="325"/>
      <c r="AL19" s="324"/>
      <c r="AM19" s="324"/>
      <c r="AN19" s="324"/>
      <c r="AO19" s="324"/>
      <c r="AP19" s="324"/>
      <c r="AQ19" s="323"/>
      <c r="AR19" s="325"/>
      <c r="AS19" s="324"/>
      <c r="AT19" s="323"/>
      <c r="AU19" s="467"/>
      <c r="AV19" s="468"/>
      <c r="AW19" s="469"/>
      <c r="AX19" s="470"/>
      <c r="AY19" s="440"/>
      <c r="AZ19" s="441"/>
      <c r="BA19" s="441"/>
      <c r="BB19" s="441"/>
      <c r="BC19" s="441"/>
      <c r="BD19" s="442"/>
    </row>
    <row r="20" spans="2:56" ht="39.9" customHeight="1" x14ac:dyDescent="0.2">
      <c r="B20" s="335">
        <f t="shared" si="1"/>
        <v>9</v>
      </c>
      <c r="C20" s="443"/>
      <c r="D20" s="444"/>
      <c r="E20" s="445"/>
      <c r="F20" s="446"/>
      <c r="G20" s="447"/>
      <c r="H20" s="448"/>
      <c r="I20" s="448"/>
      <c r="J20" s="448"/>
      <c r="K20" s="449"/>
      <c r="L20" s="445"/>
      <c r="M20" s="450"/>
      <c r="N20" s="450"/>
      <c r="O20" s="451"/>
      <c r="P20" s="325"/>
      <c r="Q20" s="324"/>
      <c r="R20" s="324"/>
      <c r="S20" s="324"/>
      <c r="T20" s="324"/>
      <c r="U20" s="324"/>
      <c r="V20" s="323"/>
      <c r="W20" s="325"/>
      <c r="X20" s="324"/>
      <c r="Y20" s="324"/>
      <c r="Z20" s="324"/>
      <c r="AA20" s="324"/>
      <c r="AB20" s="324"/>
      <c r="AC20" s="323"/>
      <c r="AD20" s="325"/>
      <c r="AE20" s="324"/>
      <c r="AF20" s="324"/>
      <c r="AG20" s="324"/>
      <c r="AH20" s="324"/>
      <c r="AI20" s="324"/>
      <c r="AJ20" s="323"/>
      <c r="AK20" s="325"/>
      <c r="AL20" s="324"/>
      <c r="AM20" s="324"/>
      <c r="AN20" s="324"/>
      <c r="AO20" s="324"/>
      <c r="AP20" s="324"/>
      <c r="AQ20" s="323"/>
      <c r="AR20" s="325"/>
      <c r="AS20" s="324"/>
      <c r="AT20" s="323"/>
      <c r="AU20" s="467"/>
      <c r="AV20" s="468"/>
      <c r="AW20" s="469"/>
      <c r="AX20" s="470"/>
      <c r="AY20" s="440"/>
      <c r="AZ20" s="441"/>
      <c r="BA20" s="441"/>
      <c r="BB20" s="441"/>
      <c r="BC20" s="441"/>
      <c r="BD20" s="442"/>
    </row>
    <row r="21" spans="2:56" ht="39.9" customHeight="1" x14ac:dyDescent="0.2">
      <c r="B21" s="335">
        <f t="shared" si="1"/>
        <v>10</v>
      </c>
      <c r="C21" s="443"/>
      <c r="D21" s="444"/>
      <c r="E21" s="445"/>
      <c r="F21" s="446"/>
      <c r="G21" s="447"/>
      <c r="H21" s="448"/>
      <c r="I21" s="448"/>
      <c r="J21" s="448"/>
      <c r="K21" s="449"/>
      <c r="L21" s="445"/>
      <c r="M21" s="450"/>
      <c r="N21" s="450"/>
      <c r="O21" s="451"/>
      <c r="P21" s="325"/>
      <c r="Q21" s="324"/>
      <c r="R21" s="324"/>
      <c r="S21" s="324"/>
      <c r="T21" s="324"/>
      <c r="U21" s="324"/>
      <c r="V21" s="323"/>
      <c r="W21" s="325"/>
      <c r="X21" s="324"/>
      <c r="Y21" s="324"/>
      <c r="Z21" s="324"/>
      <c r="AA21" s="324"/>
      <c r="AB21" s="324"/>
      <c r="AC21" s="323"/>
      <c r="AD21" s="325"/>
      <c r="AE21" s="324"/>
      <c r="AF21" s="324"/>
      <c r="AG21" s="324"/>
      <c r="AH21" s="324"/>
      <c r="AI21" s="324"/>
      <c r="AJ21" s="323"/>
      <c r="AK21" s="325"/>
      <c r="AL21" s="324"/>
      <c r="AM21" s="324"/>
      <c r="AN21" s="324"/>
      <c r="AO21" s="324"/>
      <c r="AP21" s="324"/>
      <c r="AQ21" s="323"/>
      <c r="AR21" s="325"/>
      <c r="AS21" s="324"/>
      <c r="AT21" s="323"/>
      <c r="AU21" s="467"/>
      <c r="AV21" s="468"/>
      <c r="AW21" s="469"/>
      <c r="AX21" s="470"/>
      <c r="AY21" s="440"/>
      <c r="AZ21" s="441"/>
      <c r="BA21" s="441"/>
      <c r="BB21" s="441"/>
      <c r="BC21" s="441"/>
      <c r="BD21" s="442"/>
    </row>
    <row r="22" spans="2:56" ht="39.9" customHeight="1" x14ac:dyDescent="0.2">
      <c r="B22" s="335">
        <f t="shared" si="1"/>
        <v>11</v>
      </c>
      <c r="C22" s="443"/>
      <c r="D22" s="444"/>
      <c r="E22" s="445"/>
      <c r="F22" s="446"/>
      <c r="G22" s="447"/>
      <c r="H22" s="448"/>
      <c r="I22" s="448"/>
      <c r="J22" s="448"/>
      <c r="K22" s="449"/>
      <c r="L22" s="445"/>
      <c r="M22" s="450"/>
      <c r="N22" s="450"/>
      <c r="O22" s="451"/>
      <c r="P22" s="325"/>
      <c r="Q22" s="324"/>
      <c r="R22" s="324"/>
      <c r="S22" s="324"/>
      <c r="T22" s="324"/>
      <c r="U22" s="324"/>
      <c r="V22" s="323"/>
      <c r="W22" s="325"/>
      <c r="X22" s="324"/>
      <c r="Y22" s="324"/>
      <c r="Z22" s="324"/>
      <c r="AA22" s="324"/>
      <c r="AB22" s="324"/>
      <c r="AC22" s="323"/>
      <c r="AD22" s="325"/>
      <c r="AE22" s="324"/>
      <c r="AF22" s="324"/>
      <c r="AG22" s="324"/>
      <c r="AH22" s="324"/>
      <c r="AI22" s="324"/>
      <c r="AJ22" s="323"/>
      <c r="AK22" s="325"/>
      <c r="AL22" s="324"/>
      <c r="AM22" s="324"/>
      <c r="AN22" s="324"/>
      <c r="AO22" s="324"/>
      <c r="AP22" s="324"/>
      <c r="AQ22" s="323"/>
      <c r="AR22" s="325"/>
      <c r="AS22" s="324"/>
      <c r="AT22" s="323"/>
      <c r="AU22" s="467"/>
      <c r="AV22" s="468"/>
      <c r="AW22" s="469"/>
      <c r="AX22" s="470"/>
      <c r="AY22" s="440"/>
      <c r="AZ22" s="441"/>
      <c r="BA22" s="441"/>
      <c r="BB22" s="441"/>
      <c r="BC22" s="441"/>
      <c r="BD22" s="442"/>
    </row>
    <row r="23" spans="2:56" ht="39.9" customHeight="1" x14ac:dyDescent="0.2">
      <c r="B23" s="335">
        <f t="shared" si="1"/>
        <v>12</v>
      </c>
      <c r="C23" s="443"/>
      <c r="D23" s="444"/>
      <c r="E23" s="445"/>
      <c r="F23" s="446"/>
      <c r="G23" s="447"/>
      <c r="H23" s="448"/>
      <c r="I23" s="448"/>
      <c r="J23" s="448"/>
      <c r="K23" s="449"/>
      <c r="L23" s="445"/>
      <c r="M23" s="450"/>
      <c r="N23" s="450"/>
      <c r="O23" s="451"/>
      <c r="P23" s="325"/>
      <c r="Q23" s="324"/>
      <c r="R23" s="324"/>
      <c r="S23" s="324"/>
      <c r="T23" s="324"/>
      <c r="U23" s="324"/>
      <c r="V23" s="323"/>
      <c r="W23" s="325"/>
      <c r="X23" s="324"/>
      <c r="Y23" s="324"/>
      <c r="Z23" s="324"/>
      <c r="AA23" s="324"/>
      <c r="AB23" s="324"/>
      <c r="AC23" s="323"/>
      <c r="AD23" s="325"/>
      <c r="AE23" s="324"/>
      <c r="AF23" s="324"/>
      <c r="AG23" s="324"/>
      <c r="AH23" s="324"/>
      <c r="AI23" s="324"/>
      <c r="AJ23" s="323"/>
      <c r="AK23" s="325"/>
      <c r="AL23" s="324"/>
      <c r="AM23" s="324"/>
      <c r="AN23" s="324"/>
      <c r="AO23" s="324"/>
      <c r="AP23" s="324"/>
      <c r="AQ23" s="323"/>
      <c r="AR23" s="325"/>
      <c r="AS23" s="324"/>
      <c r="AT23" s="323"/>
      <c r="AU23" s="467"/>
      <c r="AV23" s="468"/>
      <c r="AW23" s="469"/>
      <c r="AX23" s="470"/>
      <c r="AY23" s="440"/>
      <c r="AZ23" s="441"/>
      <c r="BA23" s="441"/>
      <c r="BB23" s="441"/>
      <c r="BC23" s="441"/>
      <c r="BD23" s="442"/>
    </row>
    <row r="24" spans="2:56" ht="39.9" customHeight="1" x14ac:dyDescent="0.2">
      <c r="B24" s="335">
        <f t="shared" si="1"/>
        <v>13</v>
      </c>
      <c r="C24" s="443"/>
      <c r="D24" s="444"/>
      <c r="E24" s="445"/>
      <c r="F24" s="446"/>
      <c r="G24" s="447"/>
      <c r="H24" s="448"/>
      <c r="I24" s="448"/>
      <c r="J24" s="448"/>
      <c r="K24" s="449"/>
      <c r="L24" s="445"/>
      <c r="M24" s="450"/>
      <c r="N24" s="450"/>
      <c r="O24" s="451"/>
      <c r="P24" s="325"/>
      <c r="Q24" s="324"/>
      <c r="R24" s="324"/>
      <c r="S24" s="324"/>
      <c r="T24" s="324"/>
      <c r="U24" s="324"/>
      <c r="V24" s="323"/>
      <c r="W24" s="325"/>
      <c r="X24" s="324"/>
      <c r="Y24" s="324"/>
      <c r="Z24" s="324"/>
      <c r="AA24" s="324"/>
      <c r="AB24" s="324"/>
      <c r="AC24" s="323"/>
      <c r="AD24" s="325"/>
      <c r="AE24" s="324"/>
      <c r="AF24" s="324"/>
      <c r="AG24" s="324"/>
      <c r="AH24" s="324"/>
      <c r="AI24" s="324"/>
      <c r="AJ24" s="323"/>
      <c r="AK24" s="325"/>
      <c r="AL24" s="324"/>
      <c r="AM24" s="324"/>
      <c r="AN24" s="324"/>
      <c r="AO24" s="324"/>
      <c r="AP24" s="324"/>
      <c r="AQ24" s="323"/>
      <c r="AR24" s="325"/>
      <c r="AS24" s="324"/>
      <c r="AT24" s="323"/>
      <c r="AU24" s="467"/>
      <c r="AV24" s="468"/>
      <c r="AW24" s="469"/>
      <c r="AX24" s="470"/>
      <c r="AY24" s="440"/>
      <c r="AZ24" s="441"/>
      <c r="BA24" s="441"/>
      <c r="BB24" s="441"/>
      <c r="BC24" s="441"/>
      <c r="BD24" s="442"/>
    </row>
    <row r="25" spans="2:56" ht="39.9" customHeight="1" x14ac:dyDescent="0.2">
      <c r="B25" s="335">
        <f t="shared" si="1"/>
        <v>14</v>
      </c>
      <c r="C25" s="443"/>
      <c r="D25" s="444"/>
      <c r="E25" s="445"/>
      <c r="F25" s="446"/>
      <c r="G25" s="447"/>
      <c r="H25" s="448"/>
      <c r="I25" s="448"/>
      <c r="J25" s="448"/>
      <c r="K25" s="449"/>
      <c r="L25" s="445"/>
      <c r="M25" s="450"/>
      <c r="N25" s="450"/>
      <c r="O25" s="451"/>
      <c r="P25" s="325"/>
      <c r="Q25" s="324"/>
      <c r="R25" s="324"/>
      <c r="S25" s="324"/>
      <c r="T25" s="324"/>
      <c r="U25" s="324"/>
      <c r="V25" s="323"/>
      <c r="W25" s="325"/>
      <c r="X25" s="324"/>
      <c r="Y25" s="324"/>
      <c r="Z25" s="324"/>
      <c r="AA25" s="324"/>
      <c r="AB25" s="324"/>
      <c r="AC25" s="323"/>
      <c r="AD25" s="325"/>
      <c r="AE25" s="324"/>
      <c r="AF25" s="324"/>
      <c r="AG25" s="324"/>
      <c r="AH25" s="324"/>
      <c r="AI25" s="324"/>
      <c r="AJ25" s="323"/>
      <c r="AK25" s="325"/>
      <c r="AL25" s="324"/>
      <c r="AM25" s="324"/>
      <c r="AN25" s="324"/>
      <c r="AO25" s="324"/>
      <c r="AP25" s="324"/>
      <c r="AQ25" s="323"/>
      <c r="AR25" s="325"/>
      <c r="AS25" s="324"/>
      <c r="AT25" s="323"/>
      <c r="AU25" s="467"/>
      <c r="AV25" s="468"/>
      <c r="AW25" s="469"/>
      <c r="AX25" s="470"/>
      <c r="AY25" s="440"/>
      <c r="AZ25" s="441"/>
      <c r="BA25" s="441"/>
      <c r="BB25" s="441"/>
      <c r="BC25" s="441"/>
      <c r="BD25" s="442"/>
    </row>
    <row r="26" spans="2:56" ht="39.9" customHeight="1" x14ac:dyDescent="0.2">
      <c r="B26" s="335">
        <f t="shared" si="1"/>
        <v>15</v>
      </c>
      <c r="C26" s="443"/>
      <c r="D26" s="444"/>
      <c r="E26" s="445"/>
      <c r="F26" s="446"/>
      <c r="G26" s="447"/>
      <c r="H26" s="448"/>
      <c r="I26" s="448"/>
      <c r="J26" s="448"/>
      <c r="K26" s="449"/>
      <c r="L26" s="445"/>
      <c r="M26" s="450"/>
      <c r="N26" s="450"/>
      <c r="O26" s="451"/>
      <c r="P26" s="325"/>
      <c r="Q26" s="324"/>
      <c r="R26" s="324"/>
      <c r="S26" s="324"/>
      <c r="T26" s="324"/>
      <c r="U26" s="324"/>
      <c r="V26" s="323"/>
      <c r="W26" s="325"/>
      <c r="X26" s="324"/>
      <c r="Y26" s="324"/>
      <c r="Z26" s="324"/>
      <c r="AA26" s="324"/>
      <c r="AB26" s="324"/>
      <c r="AC26" s="323"/>
      <c r="AD26" s="325"/>
      <c r="AE26" s="324"/>
      <c r="AF26" s="324"/>
      <c r="AG26" s="324"/>
      <c r="AH26" s="324"/>
      <c r="AI26" s="324"/>
      <c r="AJ26" s="323"/>
      <c r="AK26" s="325"/>
      <c r="AL26" s="324"/>
      <c r="AM26" s="324"/>
      <c r="AN26" s="324"/>
      <c r="AO26" s="324"/>
      <c r="AP26" s="324"/>
      <c r="AQ26" s="323"/>
      <c r="AR26" s="325"/>
      <c r="AS26" s="324"/>
      <c r="AT26" s="323"/>
      <c r="AU26" s="467"/>
      <c r="AV26" s="468"/>
      <c r="AW26" s="469"/>
      <c r="AX26" s="470"/>
      <c r="AY26" s="440"/>
      <c r="AZ26" s="441"/>
      <c r="BA26" s="441"/>
      <c r="BB26" s="441"/>
      <c r="BC26" s="441"/>
      <c r="BD26" s="442"/>
    </row>
    <row r="27" spans="2:56" ht="39.9" customHeight="1" x14ac:dyDescent="0.2">
      <c r="B27" s="335">
        <f t="shared" si="1"/>
        <v>16</v>
      </c>
      <c r="C27" s="334"/>
      <c r="D27" s="333"/>
      <c r="E27" s="328"/>
      <c r="F27" s="332"/>
      <c r="G27" s="331"/>
      <c r="H27" s="330"/>
      <c r="I27" s="330"/>
      <c r="J27" s="330"/>
      <c r="K27" s="329"/>
      <c r="L27" s="328"/>
      <c r="M27" s="327"/>
      <c r="N27" s="327"/>
      <c r="O27" s="326"/>
      <c r="P27" s="325"/>
      <c r="Q27" s="324"/>
      <c r="R27" s="324"/>
      <c r="S27" s="324"/>
      <c r="T27" s="324"/>
      <c r="U27" s="324"/>
      <c r="V27" s="323"/>
      <c r="W27" s="325"/>
      <c r="X27" s="324"/>
      <c r="Y27" s="324"/>
      <c r="Z27" s="324"/>
      <c r="AA27" s="324"/>
      <c r="AB27" s="324"/>
      <c r="AC27" s="323"/>
      <c r="AD27" s="325"/>
      <c r="AE27" s="324"/>
      <c r="AF27" s="324"/>
      <c r="AG27" s="324"/>
      <c r="AH27" s="324"/>
      <c r="AI27" s="324"/>
      <c r="AJ27" s="323"/>
      <c r="AK27" s="325"/>
      <c r="AL27" s="324"/>
      <c r="AM27" s="324"/>
      <c r="AN27" s="324"/>
      <c r="AO27" s="324"/>
      <c r="AP27" s="324"/>
      <c r="AQ27" s="323"/>
      <c r="AR27" s="325"/>
      <c r="AS27" s="324"/>
      <c r="AT27" s="323"/>
      <c r="AU27" s="322"/>
      <c r="AV27" s="321"/>
      <c r="AW27" s="320"/>
      <c r="AX27" s="319"/>
      <c r="AY27" s="318"/>
      <c r="AZ27" s="317"/>
      <c r="BA27" s="317"/>
      <c r="BB27" s="317"/>
      <c r="BC27" s="317"/>
      <c r="BD27" s="316"/>
    </row>
    <row r="28" spans="2:56" ht="39.9" customHeight="1" x14ac:dyDescent="0.2">
      <c r="B28" s="335">
        <f t="shared" si="1"/>
        <v>17</v>
      </c>
      <c r="C28" s="334"/>
      <c r="D28" s="333"/>
      <c r="E28" s="328"/>
      <c r="F28" s="332"/>
      <c r="G28" s="331"/>
      <c r="H28" s="330"/>
      <c r="I28" s="330"/>
      <c r="J28" s="330"/>
      <c r="K28" s="329"/>
      <c r="L28" s="328"/>
      <c r="M28" s="327"/>
      <c r="N28" s="327"/>
      <c r="O28" s="326"/>
      <c r="P28" s="325"/>
      <c r="Q28" s="324"/>
      <c r="R28" s="324"/>
      <c r="S28" s="324"/>
      <c r="T28" s="324"/>
      <c r="U28" s="324"/>
      <c r="V28" s="323"/>
      <c r="W28" s="325"/>
      <c r="X28" s="324"/>
      <c r="Y28" s="324"/>
      <c r="Z28" s="324"/>
      <c r="AA28" s="324"/>
      <c r="AB28" s="324"/>
      <c r="AC28" s="323"/>
      <c r="AD28" s="325"/>
      <c r="AE28" s="324"/>
      <c r="AF28" s="324"/>
      <c r="AG28" s="324"/>
      <c r="AH28" s="324"/>
      <c r="AI28" s="324"/>
      <c r="AJ28" s="323"/>
      <c r="AK28" s="325"/>
      <c r="AL28" s="324"/>
      <c r="AM28" s="324"/>
      <c r="AN28" s="324"/>
      <c r="AO28" s="324"/>
      <c r="AP28" s="324"/>
      <c r="AQ28" s="323"/>
      <c r="AR28" s="325"/>
      <c r="AS28" s="324"/>
      <c r="AT28" s="323"/>
      <c r="AU28" s="322"/>
      <c r="AV28" s="321"/>
      <c r="AW28" s="320"/>
      <c r="AX28" s="319"/>
      <c r="AY28" s="318"/>
      <c r="AZ28" s="317"/>
      <c r="BA28" s="317"/>
      <c r="BB28" s="317"/>
      <c r="BC28" s="317"/>
      <c r="BD28" s="316"/>
    </row>
    <row r="29" spans="2:56" ht="39.9" customHeight="1" x14ac:dyDescent="0.2">
      <c r="B29" s="335">
        <f t="shared" si="1"/>
        <v>18</v>
      </c>
      <c r="C29" s="334"/>
      <c r="D29" s="333"/>
      <c r="E29" s="328"/>
      <c r="F29" s="332"/>
      <c r="G29" s="331"/>
      <c r="H29" s="330"/>
      <c r="I29" s="330"/>
      <c r="J29" s="330"/>
      <c r="K29" s="329"/>
      <c r="L29" s="328"/>
      <c r="M29" s="327"/>
      <c r="N29" s="327"/>
      <c r="O29" s="326"/>
      <c r="P29" s="325"/>
      <c r="Q29" s="324"/>
      <c r="R29" s="324"/>
      <c r="S29" s="324"/>
      <c r="T29" s="324"/>
      <c r="U29" s="324"/>
      <c r="V29" s="323"/>
      <c r="W29" s="325"/>
      <c r="X29" s="324"/>
      <c r="Y29" s="324"/>
      <c r="Z29" s="324"/>
      <c r="AA29" s="324"/>
      <c r="AB29" s="324"/>
      <c r="AC29" s="323"/>
      <c r="AD29" s="325"/>
      <c r="AE29" s="324"/>
      <c r="AF29" s="324"/>
      <c r="AG29" s="324"/>
      <c r="AH29" s="324"/>
      <c r="AI29" s="324"/>
      <c r="AJ29" s="323"/>
      <c r="AK29" s="325"/>
      <c r="AL29" s="324"/>
      <c r="AM29" s="324"/>
      <c r="AN29" s="324"/>
      <c r="AO29" s="324"/>
      <c r="AP29" s="324"/>
      <c r="AQ29" s="323"/>
      <c r="AR29" s="325"/>
      <c r="AS29" s="324"/>
      <c r="AT29" s="323"/>
      <c r="AU29" s="322"/>
      <c r="AV29" s="321"/>
      <c r="AW29" s="320"/>
      <c r="AX29" s="319"/>
      <c r="AY29" s="318"/>
      <c r="AZ29" s="317"/>
      <c r="BA29" s="317"/>
      <c r="BB29" s="317"/>
      <c r="BC29" s="317"/>
      <c r="BD29" s="316"/>
    </row>
    <row r="30" spans="2:56" ht="39.9" customHeight="1" x14ac:dyDescent="0.2">
      <c r="B30" s="335">
        <f t="shared" si="1"/>
        <v>19</v>
      </c>
      <c r="C30" s="334"/>
      <c r="D30" s="333"/>
      <c r="E30" s="328"/>
      <c r="F30" s="332"/>
      <c r="G30" s="331"/>
      <c r="H30" s="330"/>
      <c r="I30" s="330"/>
      <c r="J30" s="330"/>
      <c r="K30" s="329"/>
      <c r="L30" s="328"/>
      <c r="M30" s="327"/>
      <c r="N30" s="327"/>
      <c r="O30" s="326"/>
      <c r="P30" s="325"/>
      <c r="Q30" s="324"/>
      <c r="R30" s="324"/>
      <c r="S30" s="324"/>
      <c r="T30" s="324"/>
      <c r="U30" s="324"/>
      <c r="V30" s="323"/>
      <c r="W30" s="325"/>
      <c r="X30" s="324"/>
      <c r="Y30" s="324"/>
      <c r="Z30" s="324"/>
      <c r="AA30" s="324"/>
      <c r="AB30" s="324"/>
      <c r="AC30" s="323"/>
      <c r="AD30" s="325"/>
      <c r="AE30" s="324"/>
      <c r="AF30" s="324"/>
      <c r="AG30" s="324"/>
      <c r="AH30" s="324"/>
      <c r="AI30" s="324"/>
      <c r="AJ30" s="323"/>
      <c r="AK30" s="325"/>
      <c r="AL30" s="324"/>
      <c r="AM30" s="324"/>
      <c r="AN30" s="324"/>
      <c r="AO30" s="324"/>
      <c r="AP30" s="324"/>
      <c r="AQ30" s="323"/>
      <c r="AR30" s="325"/>
      <c r="AS30" s="324"/>
      <c r="AT30" s="323"/>
      <c r="AU30" s="322"/>
      <c r="AV30" s="321"/>
      <c r="AW30" s="320"/>
      <c r="AX30" s="319"/>
      <c r="AY30" s="318"/>
      <c r="AZ30" s="317"/>
      <c r="BA30" s="317"/>
      <c r="BB30" s="317"/>
      <c r="BC30" s="317"/>
      <c r="BD30" s="316"/>
    </row>
    <row r="31" spans="2:56" ht="39.9" customHeight="1" x14ac:dyDescent="0.2">
      <c r="B31" s="335">
        <f t="shared" si="1"/>
        <v>20</v>
      </c>
      <c r="C31" s="334"/>
      <c r="D31" s="333"/>
      <c r="E31" s="328"/>
      <c r="F31" s="332"/>
      <c r="G31" s="331"/>
      <c r="H31" s="330"/>
      <c r="I31" s="330"/>
      <c r="J31" s="330"/>
      <c r="K31" s="329"/>
      <c r="L31" s="328"/>
      <c r="M31" s="327"/>
      <c r="N31" s="327"/>
      <c r="O31" s="326"/>
      <c r="P31" s="325"/>
      <c r="Q31" s="324"/>
      <c r="R31" s="324"/>
      <c r="S31" s="324"/>
      <c r="T31" s="324"/>
      <c r="U31" s="324"/>
      <c r="V31" s="323"/>
      <c r="W31" s="325"/>
      <c r="X31" s="324"/>
      <c r="Y31" s="324"/>
      <c r="Z31" s="324"/>
      <c r="AA31" s="324"/>
      <c r="AB31" s="324"/>
      <c r="AC31" s="323"/>
      <c r="AD31" s="325"/>
      <c r="AE31" s="324"/>
      <c r="AF31" s="324"/>
      <c r="AG31" s="324"/>
      <c r="AH31" s="324"/>
      <c r="AI31" s="324"/>
      <c r="AJ31" s="323"/>
      <c r="AK31" s="325"/>
      <c r="AL31" s="324"/>
      <c r="AM31" s="324"/>
      <c r="AN31" s="324"/>
      <c r="AO31" s="324"/>
      <c r="AP31" s="324"/>
      <c r="AQ31" s="323"/>
      <c r="AR31" s="325"/>
      <c r="AS31" s="324"/>
      <c r="AT31" s="323"/>
      <c r="AU31" s="322"/>
      <c r="AV31" s="321"/>
      <c r="AW31" s="320"/>
      <c r="AX31" s="319"/>
      <c r="AY31" s="318"/>
      <c r="AZ31" s="317"/>
      <c r="BA31" s="317"/>
      <c r="BB31" s="317"/>
      <c r="BC31" s="317"/>
      <c r="BD31" s="316"/>
    </row>
    <row r="32" spans="2:56" ht="39.9" customHeight="1" x14ac:dyDescent="0.2">
      <c r="B32" s="335">
        <f t="shared" si="1"/>
        <v>21</v>
      </c>
      <c r="C32" s="334"/>
      <c r="D32" s="333"/>
      <c r="E32" s="328"/>
      <c r="F32" s="332"/>
      <c r="G32" s="331"/>
      <c r="H32" s="330"/>
      <c r="I32" s="330"/>
      <c r="J32" s="330"/>
      <c r="K32" s="329"/>
      <c r="L32" s="328"/>
      <c r="M32" s="327"/>
      <c r="N32" s="327"/>
      <c r="O32" s="326"/>
      <c r="P32" s="325"/>
      <c r="Q32" s="324"/>
      <c r="R32" s="324"/>
      <c r="S32" s="324"/>
      <c r="T32" s="324"/>
      <c r="U32" s="324"/>
      <c r="V32" s="323"/>
      <c r="W32" s="325"/>
      <c r="X32" s="324"/>
      <c r="Y32" s="324"/>
      <c r="Z32" s="324"/>
      <c r="AA32" s="324"/>
      <c r="AB32" s="324"/>
      <c r="AC32" s="323"/>
      <c r="AD32" s="325"/>
      <c r="AE32" s="324"/>
      <c r="AF32" s="324"/>
      <c r="AG32" s="324"/>
      <c r="AH32" s="324"/>
      <c r="AI32" s="324"/>
      <c r="AJ32" s="323"/>
      <c r="AK32" s="325"/>
      <c r="AL32" s="324"/>
      <c r="AM32" s="324"/>
      <c r="AN32" s="324"/>
      <c r="AO32" s="324"/>
      <c r="AP32" s="324"/>
      <c r="AQ32" s="323"/>
      <c r="AR32" s="325"/>
      <c r="AS32" s="324"/>
      <c r="AT32" s="323"/>
      <c r="AU32" s="322"/>
      <c r="AV32" s="321"/>
      <c r="AW32" s="320"/>
      <c r="AX32" s="319"/>
      <c r="AY32" s="318"/>
      <c r="AZ32" s="317"/>
      <c r="BA32" s="317"/>
      <c r="BB32" s="317"/>
      <c r="BC32" s="317"/>
      <c r="BD32" s="316"/>
    </row>
    <row r="33" spans="2:58" ht="39.9" customHeight="1" x14ac:dyDescent="0.2">
      <c r="B33" s="335">
        <f t="shared" si="1"/>
        <v>22</v>
      </c>
      <c r="C33" s="334"/>
      <c r="D33" s="333"/>
      <c r="E33" s="328"/>
      <c r="F33" s="332"/>
      <c r="G33" s="331"/>
      <c r="H33" s="330"/>
      <c r="I33" s="330"/>
      <c r="J33" s="330"/>
      <c r="K33" s="329"/>
      <c r="L33" s="328"/>
      <c r="M33" s="327"/>
      <c r="N33" s="327"/>
      <c r="O33" s="326"/>
      <c r="P33" s="325"/>
      <c r="Q33" s="324"/>
      <c r="R33" s="324"/>
      <c r="S33" s="324"/>
      <c r="T33" s="324"/>
      <c r="U33" s="324"/>
      <c r="V33" s="323"/>
      <c r="W33" s="325"/>
      <c r="X33" s="324"/>
      <c r="Y33" s="324"/>
      <c r="Z33" s="324"/>
      <c r="AA33" s="324"/>
      <c r="AB33" s="324"/>
      <c r="AC33" s="323"/>
      <c r="AD33" s="325"/>
      <c r="AE33" s="324"/>
      <c r="AF33" s="324"/>
      <c r="AG33" s="324"/>
      <c r="AH33" s="324"/>
      <c r="AI33" s="324"/>
      <c r="AJ33" s="323"/>
      <c r="AK33" s="325"/>
      <c r="AL33" s="324"/>
      <c r="AM33" s="324"/>
      <c r="AN33" s="324"/>
      <c r="AO33" s="324"/>
      <c r="AP33" s="324"/>
      <c r="AQ33" s="323"/>
      <c r="AR33" s="325"/>
      <c r="AS33" s="324"/>
      <c r="AT33" s="323"/>
      <c r="AU33" s="322"/>
      <c r="AV33" s="321"/>
      <c r="AW33" s="320"/>
      <c r="AX33" s="319"/>
      <c r="AY33" s="318"/>
      <c r="AZ33" s="317"/>
      <c r="BA33" s="317"/>
      <c r="BB33" s="317"/>
      <c r="BC33" s="317"/>
      <c r="BD33" s="316"/>
    </row>
    <row r="34" spans="2:58" ht="39.9" customHeight="1" x14ac:dyDescent="0.2">
      <c r="B34" s="335">
        <f t="shared" si="1"/>
        <v>23</v>
      </c>
      <c r="C34" s="334"/>
      <c r="D34" s="333"/>
      <c r="E34" s="328"/>
      <c r="F34" s="332"/>
      <c r="G34" s="331"/>
      <c r="H34" s="330"/>
      <c r="I34" s="330"/>
      <c r="J34" s="330"/>
      <c r="K34" s="329"/>
      <c r="L34" s="328"/>
      <c r="M34" s="327"/>
      <c r="N34" s="327"/>
      <c r="O34" s="326"/>
      <c r="P34" s="325"/>
      <c r="Q34" s="324"/>
      <c r="R34" s="324"/>
      <c r="S34" s="324"/>
      <c r="T34" s="324"/>
      <c r="U34" s="324"/>
      <c r="V34" s="323"/>
      <c r="W34" s="325"/>
      <c r="X34" s="324"/>
      <c r="Y34" s="324"/>
      <c r="Z34" s="324"/>
      <c r="AA34" s="324"/>
      <c r="AB34" s="324"/>
      <c r="AC34" s="323"/>
      <c r="AD34" s="325"/>
      <c r="AE34" s="324"/>
      <c r="AF34" s="324"/>
      <c r="AG34" s="324"/>
      <c r="AH34" s="324"/>
      <c r="AI34" s="324"/>
      <c r="AJ34" s="323"/>
      <c r="AK34" s="325"/>
      <c r="AL34" s="324"/>
      <c r="AM34" s="324"/>
      <c r="AN34" s="324"/>
      <c r="AO34" s="324"/>
      <c r="AP34" s="324"/>
      <c r="AQ34" s="323"/>
      <c r="AR34" s="325"/>
      <c r="AS34" s="324"/>
      <c r="AT34" s="323"/>
      <c r="AU34" s="322"/>
      <c r="AV34" s="321"/>
      <c r="AW34" s="320"/>
      <c r="AX34" s="319"/>
      <c r="AY34" s="318"/>
      <c r="AZ34" s="317"/>
      <c r="BA34" s="317"/>
      <c r="BB34" s="317"/>
      <c r="BC34" s="317"/>
      <c r="BD34" s="316"/>
    </row>
    <row r="35" spans="2:58" ht="39.9" customHeight="1" x14ac:dyDescent="0.2">
      <c r="B35" s="335">
        <f t="shared" si="1"/>
        <v>24</v>
      </c>
      <c r="C35" s="334"/>
      <c r="D35" s="333"/>
      <c r="E35" s="328"/>
      <c r="F35" s="332"/>
      <c r="G35" s="331"/>
      <c r="H35" s="330"/>
      <c r="I35" s="330"/>
      <c r="J35" s="330"/>
      <c r="K35" s="329"/>
      <c r="L35" s="328"/>
      <c r="M35" s="327"/>
      <c r="N35" s="327"/>
      <c r="O35" s="326"/>
      <c r="P35" s="325"/>
      <c r="Q35" s="324"/>
      <c r="R35" s="324"/>
      <c r="S35" s="324"/>
      <c r="T35" s="324"/>
      <c r="U35" s="324"/>
      <c r="V35" s="323"/>
      <c r="W35" s="325"/>
      <c r="X35" s="324"/>
      <c r="Y35" s="324"/>
      <c r="Z35" s="324"/>
      <c r="AA35" s="324"/>
      <c r="AB35" s="324"/>
      <c r="AC35" s="323"/>
      <c r="AD35" s="325"/>
      <c r="AE35" s="324"/>
      <c r="AF35" s="324"/>
      <c r="AG35" s="324"/>
      <c r="AH35" s="324"/>
      <c r="AI35" s="324"/>
      <c r="AJ35" s="323"/>
      <c r="AK35" s="325"/>
      <c r="AL35" s="324"/>
      <c r="AM35" s="324"/>
      <c r="AN35" s="324"/>
      <c r="AO35" s="324"/>
      <c r="AP35" s="324"/>
      <c r="AQ35" s="323"/>
      <c r="AR35" s="325"/>
      <c r="AS35" s="324"/>
      <c r="AT35" s="323"/>
      <c r="AU35" s="322"/>
      <c r="AV35" s="321"/>
      <c r="AW35" s="320"/>
      <c r="AX35" s="319"/>
      <c r="AY35" s="318"/>
      <c r="AZ35" s="317"/>
      <c r="BA35" s="317"/>
      <c r="BB35" s="317"/>
      <c r="BC35" s="317"/>
      <c r="BD35" s="316"/>
    </row>
    <row r="36" spans="2:58" ht="39.9" customHeight="1" x14ac:dyDescent="0.2">
      <c r="B36" s="335">
        <f t="shared" si="1"/>
        <v>25</v>
      </c>
      <c r="C36" s="334"/>
      <c r="D36" s="333"/>
      <c r="E36" s="328"/>
      <c r="F36" s="332"/>
      <c r="G36" s="331"/>
      <c r="H36" s="330"/>
      <c r="I36" s="330"/>
      <c r="J36" s="330"/>
      <c r="K36" s="329"/>
      <c r="L36" s="328"/>
      <c r="M36" s="327"/>
      <c r="N36" s="327"/>
      <c r="O36" s="326"/>
      <c r="P36" s="325"/>
      <c r="Q36" s="324"/>
      <c r="R36" s="324"/>
      <c r="S36" s="324"/>
      <c r="T36" s="324"/>
      <c r="U36" s="324"/>
      <c r="V36" s="323"/>
      <c r="W36" s="325"/>
      <c r="X36" s="324"/>
      <c r="Y36" s="324"/>
      <c r="Z36" s="324"/>
      <c r="AA36" s="324"/>
      <c r="AB36" s="324"/>
      <c r="AC36" s="323"/>
      <c r="AD36" s="325"/>
      <c r="AE36" s="324"/>
      <c r="AF36" s="324"/>
      <c r="AG36" s="324"/>
      <c r="AH36" s="324"/>
      <c r="AI36" s="324"/>
      <c r="AJ36" s="323"/>
      <c r="AK36" s="325"/>
      <c r="AL36" s="324"/>
      <c r="AM36" s="324"/>
      <c r="AN36" s="324"/>
      <c r="AO36" s="324"/>
      <c r="AP36" s="324"/>
      <c r="AQ36" s="323"/>
      <c r="AR36" s="325"/>
      <c r="AS36" s="324"/>
      <c r="AT36" s="323"/>
      <c r="AU36" s="322"/>
      <c r="AV36" s="321"/>
      <c r="AW36" s="320"/>
      <c r="AX36" s="319"/>
      <c r="AY36" s="318"/>
      <c r="AZ36" s="317"/>
      <c r="BA36" s="317"/>
      <c r="BB36" s="317"/>
      <c r="BC36" s="317"/>
      <c r="BD36" s="316"/>
    </row>
    <row r="37" spans="2:58" ht="39.9" customHeight="1" x14ac:dyDescent="0.2">
      <c r="B37" s="335">
        <f t="shared" si="1"/>
        <v>26</v>
      </c>
      <c r="C37" s="443"/>
      <c r="D37" s="444"/>
      <c r="E37" s="445"/>
      <c r="F37" s="446"/>
      <c r="G37" s="447"/>
      <c r="H37" s="448"/>
      <c r="I37" s="448"/>
      <c r="J37" s="448"/>
      <c r="K37" s="449"/>
      <c r="L37" s="445"/>
      <c r="M37" s="450"/>
      <c r="N37" s="450"/>
      <c r="O37" s="451"/>
      <c r="P37" s="325"/>
      <c r="Q37" s="324"/>
      <c r="R37" s="324"/>
      <c r="S37" s="324"/>
      <c r="T37" s="324"/>
      <c r="U37" s="324"/>
      <c r="V37" s="323"/>
      <c r="W37" s="325"/>
      <c r="X37" s="324"/>
      <c r="Y37" s="324"/>
      <c r="Z37" s="324"/>
      <c r="AA37" s="324"/>
      <c r="AB37" s="324"/>
      <c r="AC37" s="323"/>
      <c r="AD37" s="325"/>
      <c r="AE37" s="324"/>
      <c r="AF37" s="324"/>
      <c r="AG37" s="324"/>
      <c r="AH37" s="324"/>
      <c r="AI37" s="324"/>
      <c r="AJ37" s="323"/>
      <c r="AK37" s="325"/>
      <c r="AL37" s="324"/>
      <c r="AM37" s="324"/>
      <c r="AN37" s="324"/>
      <c r="AO37" s="324"/>
      <c r="AP37" s="324"/>
      <c r="AQ37" s="323"/>
      <c r="AR37" s="325"/>
      <c r="AS37" s="324"/>
      <c r="AT37" s="323"/>
      <c r="AU37" s="467"/>
      <c r="AV37" s="468"/>
      <c r="AW37" s="469"/>
      <c r="AX37" s="470"/>
      <c r="AY37" s="440"/>
      <c r="AZ37" s="441"/>
      <c r="BA37" s="441"/>
      <c r="BB37" s="441"/>
      <c r="BC37" s="441"/>
      <c r="BD37" s="442"/>
    </row>
    <row r="38" spans="2:58" ht="39.9" customHeight="1" x14ac:dyDescent="0.2">
      <c r="B38" s="335">
        <f t="shared" si="1"/>
        <v>27</v>
      </c>
      <c r="C38" s="443"/>
      <c r="D38" s="444"/>
      <c r="E38" s="445"/>
      <c r="F38" s="446"/>
      <c r="G38" s="447"/>
      <c r="H38" s="448"/>
      <c r="I38" s="448"/>
      <c r="J38" s="448"/>
      <c r="K38" s="449"/>
      <c r="L38" s="445"/>
      <c r="M38" s="450"/>
      <c r="N38" s="450"/>
      <c r="O38" s="451"/>
      <c r="P38" s="325"/>
      <c r="Q38" s="324"/>
      <c r="R38" s="324"/>
      <c r="S38" s="324"/>
      <c r="T38" s="324"/>
      <c r="U38" s="324"/>
      <c r="V38" s="323"/>
      <c r="W38" s="325"/>
      <c r="X38" s="324"/>
      <c r="Y38" s="324"/>
      <c r="Z38" s="324"/>
      <c r="AA38" s="324"/>
      <c r="AB38" s="324"/>
      <c r="AC38" s="323"/>
      <c r="AD38" s="325"/>
      <c r="AE38" s="324"/>
      <c r="AF38" s="324"/>
      <c r="AG38" s="324"/>
      <c r="AH38" s="324"/>
      <c r="AI38" s="324"/>
      <c r="AJ38" s="323"/>
      <c r="AK38" s="325"/>
      <c r="AL38" s="324"/>
      <c r="AM38" s="324"/>
      <c r="AN38" s="324"/>
      <c r="AO38" s="324"/>
      <c r="AP38" s="324"/>
      <c r="AQ38" s="323"/>
      <c r="AR38" s="325"/>
      <c r="AS38" s="324"/>
      <c r="AT38" s="323"/>
      <c r="AU38" s="467"/>
      <c r="AV38" s="468"/>
      <c r="AW38" s="469"/>
      <c r="AX38" s="470"/>
      <c r="AY38" s="440"/>
      <c r="AZ38" s="441"/>
      <c r="BA38" s="441"/>
      <c r="BB38" s="441"/>
      <c r="BC38" s="441"/>
      <c r="BD38" s="442"/>
    </row>
    <row r="39" spans="2:58" ht="39.9" customHeight="1" thickBot="1" x14ac:dyDescent="0.25">
      <c r="B39" s="315">
        <f t="shared" si="1"/>
        <v>28</v>
      </c>
      <c r="C39" s="452"/>
      <c r="D39" s="453"/>
      <c r="E39" s="454"/>
      <c r="F39" s="455"/>
      <c r="G39" s="456"/>
      <c r="H39" s="457"/>
      <c r="I39" s="457"/>
      <c r="J39" s="457"/>
      <c r="K39" s="458"/>
      <c r="L39" s="454"/>
      <c r="M39" s="459"/>
      <c r="N39" s="459"/>
      <c r="O39" s="460"/>
      <c r="P39" s="314"/>
      <c r="Q39" s="313"/>
      <c r="R39" s="313"/>
      <c r="S39" s="313"/>
      <c r="T39" s="313"/>
      <c r="U39" s="313"/>
      <c r="V39" s="312"/>
      <c r="W39" s="314"/>
      <c r="X39" s="313"/>
      <c r="Y39" s="313"/>
      <c r="Z39" s="313"/>
      <c r="AA39" s="313"/>
      <c r="AB39" s="313"/>
      <c r="AC39" s="312"/>
      <c r="AD39" s="314"/>
      <c r="AE39" s="313"/>
      <c r="AF39" s="313"/>
      <c r="AG39" s="313"/>
      <c r="AH39" s="313"/>
      <c r="AI39" s="313"/>
      <c r="AJ39" s="312"/>
      <c r="AK39" s="314"/>
      <c r="AL39" s="313"/>
      <c r="AM39" s="313"/>
      <c r="AN39" s="313"/>
      <c r="AO39" s="313"/>
      <c r="AP39" s="313"/>
      <c r="AQ39" s="312"/>
      <c r="AR39" s="314"/>
      <c r="AS39" s="313"/>
      <c r="AT39" s="312"/>
      <c r="AU39" s="471"/>
      <c r="AV39" s="472"/>
      <c r="AW39" s="473"/>
      <c r="AX39" s="474"/>
      <c r="AY39" s="464"/>
      <c r="AZ39" s="465"/>
      <c r="BA39" s="465"/>
      <c r="BB39" s="465"/>
      <c r="BC39" s="465"/>
      <c r="BD39" s="466"/>
    </row>
    <row r="40" spans="2:58" ht="20.25" customHeight="1" x14ac:dyDescent="0.2">
      <c r="C40" s="311"/>
      <c r="D40" s="310"/>
      <c r="E40" s="309"/>
      <c r="AC40" s="308"/>
    </row>
    <row r="41" spans="2:58" ht="20.25" customHeight="1" x14ac:dyDescent="0.2">
      <c r="C41" s="311"/>
      <c r="D41" s="310"/>
      <c r="E41" s="309"/>
      <c r="AC41" s="308"/>
    </row>
    <row r="42" spans="2:58" s="301" customFormat="1" ht="24.9" customHeight="1" x14ac:dyDescent="0.2">
      <c r="B42" s="301" t="s">
        <v>367</v>
      </c>
      <c r="C42" s="307"/>
      <c r="D42" s="307"/>
      <c r="U42" s="307"/>
      <c r="AK42" s="306"/>
      <c r="AL42" s="305"/>
      <c r="AM42" s="305"/>
      <c r="BF42" s="305"/>
    </row>
    <row r="43" spans="2:58" s="301" customFormat="1" ht="24.9" customHeight="1" x14ac:dyDescent="0.2">
      <c r="B43" s="301" t="s">
        <v>366</v>
      </c>
      <c r="C43" s="307"/>
      <c r="D43" s="307"/>
      <c r="U43" s="307"/>
      <c r="AK43" s="306"/>
      <c r="AL43" s="305"/>
      <c r="AM43" s="305"/>
      <c r="BF43" s="305"/>
    </row>
    <row r="44" spans="2:58" s="301" customFormat="1" ht="24.9" customHeight="1" x14ac:dyDescent="0.2">
      <c r="B44" s="301" t="s">
        <v>365</v>
      </c>
      <c r="C44" s="306"/>
      <c r="D44" s="306"/>
      <c r="E44" s="306"/>
      <c r="F44" s="306"/>
      <c r="G44" s="306"/>
      <c r="H44" s="306"/>
      <c r="I44" s="306"/>
      <c r="J44" s="306"/>
      <c r="K44" s="306"/>
      <c r="L44" s="306"/>
      <c r="M44" s="306"/>
      <c r="N44" s="306"/>
      <c r="O44" s="306"/>
      <c r="P44" s="306"/>
      <c r="Q44" s="306"/>
      <c r="R44" s="306"/>
      <c r="S44" s="306"/>
      <c r="T44" s="306"/>
      <c r="U44" s="305"/>
      <c r="V44" s="305"/>
      <c r="W44" s="306"/>
      <c r="X44" s="306"/>
      <c r="Y44" s="306"/>
      <c r="Z44" s="306"/>
      <c r="AA44" s="306"/>
      <c r="AB44" s="306"/>
      <c r="AC44" s="306"/>
      <c r="AD44" s="306"/>
      <c r="AE44" s="306"/>
      <c r="AF44" s="306"/>
      <c r="AG44" s="306"/>
      <c r="AH44" s="306"/>
      <c r="AI44" s="306"/>
      <c r="AJ44" s="306"/>
      <c r="AK44" s="306"/>
      <c r="AL44" s="305"/>
      <c r="AM44" s="305"/>
      <c r="BF44" s="305"/>
    </row>
    <row r="45" spans="2:58" s="301" customFormat="1" ht="24.9" customHeight="1" x14ac:dyDescent="0.2">
      <c r="B45" s="301" t="s">
        <v>364</v>
      </c>
    </row>
    <row r="46" spans="2:58" s="301" customFormat="1" ht="24.9" customHeight="1" x14ac:dyDescent="0.2">
      <c r="B46" s="301" t="s">
        <v>363</v>
      </c>
    </row>
    <row r="47" spans="2:58" s="301" customFormat="1" ht="24.9" customHeight="1" x14ac:dyDescent="0.2">
      <c r="B47" s="301" t="s">
        <v>362</v>
      </c>
    </row>
    <row r="48" spans="2:58" s="301" customFormat="1" ht="24.9" customHeight="1" x14ac:dyDescent="0.2">
      <c r="B48" s="301" t="s">
        <v>361</v>
      </c>
    </row>
    <row r="49" spans="2:8" s="301" customFormat="1" ht="24.9" customHeight="1" x14ac:dyDescent="0.2"/>
    <row r="50" spans="2:8" s="301" customFormat="1" ht="24.9" customHeight="1" x14ac:dyDescent="0.2">
      <c r="C50" s="304" t="s">
        <v>360</v>
      </c>
      <c r="D50" s="439" t="s">
        <v>359</v>
      </c>
      <c r="E50" s="439"/>
      <c r="F50" s="439"/>
      <c r="G50" s="439"/>
      <c r="H50" s="439"/>
    </row>
    <row r="51" spans="2:8" s="301" customFormat="1" ht="24.9" customHeight="1" x14ac:dyDescent="0.2">
      <c r="C51" s="303" t="s">
        <v>358</v>
      </c>
      <c r="D51" s="439" t="s">
        <v>357</v>
      </c>
      <c r="E51" s="439"/>
      <c r="F51" s="439"/>
      <c r="G51" s="439"/>
      <c r="H51" s="439"/>
    </row>
    <row r="52" spans="2:8" s="301" customFormat="1" ht="24.9" customHeight="1" x14ac:dyDescent="0.2">
      <c r="C52" s="303" t="s">
        <v>356</v>
      </c>
      <c r="D52" s="439" t="s">
        <v>355</v>
      </c>
      <c r="E52" s="439"/>
      <c r="F52" s="439"/>
      <c r="G52" s="439"/>
      <c r="H52" s="439"/>
    </row>
    <row r="53" spans="2:8" s="301" customFormat="1" ht="24.9" customHeight="1" x14ac:dyDescent="0.2">
      <c r="C53" s="303" t="s">
        <v>354</v>
      </c>
      <c r="D53" s="439" t="s">
        <v>353</v>
      </c>
      <c r="E53" s="439"/>
      <c r="F53" s="439"/>
      <c r="G53" s="439"/>
      <c r="H53" s="439"/>
    </row>
    <row r="54" spans="2:8" s="301" customFormat="1" ht="24.9" customHeight="1" x14ac:dyDescent="0.2">
      <c r="C54" s="303" t="s">
        <v>352</v>
      </c>
      <c r="D54" s="439" t="s">
        <v>351</v>
      </c>
      <c r="E54" s="439"/>
      <c r="F54" s="439"/>
      <c r="G54" s="439"/>
      <c r="H54" s="439"/>
    </row>
    <row r="55" spans="2:8" s="301" customFormat="1" ht="24.9" customHeight="1" x14ac:dyDescent="0.2"/>
    <row r="56" spans="2:8" s="301" customFormat="1" ht="24.9" customHeight="1" x14ac:dyDescent="0.2">
      <c r="C56" s="301" t="s">
        <v>350</v>
      </c>
    </row>
    <row r="57" spans="2:8" s="301" customFormat="1" ht="24.9" customHeight="1" x14ac:dyDescent="0.2">
      <c r="C57" s="301" t="s">
        <v>349</v>
      </c>
    </row>
    <row r="58" spans="2:8" s="301" customFormat="1" ht="24.9" customHeight="1" x14ac:dyDescent="0.2">
      <c r="C58" s="301" t="s">
        <v>348</v>
      </c>
    </row>
    <row r="59" spans="2:8" s="301" customFormat="1" ht="24.9" customHeight="1" x14ac:dyDescent="0.2"/>
    <row r="60" spans="2:8" s="301" customFormat="1" ht="24.9" customHeight="1" x14ac:dyDescent="0.2">
      <c r="B60" s="301" t="s">
        <v>347</v>
      </c>
    </row>
    <row r="61" spans="2:8" s="301" customFormat="1" ht="24.9" customHeight="1" x14ac:dyDescent="0.2">
      <c r="B61" s="301" t="s">
        <v>346</v>
      </c>
    </row>
    <row r="62" spans="2:8" s="301" customFormat="1" ht="24.9" customHeight="1" x14ac:dyDescent="0.2">
      <c r="B62" s="301" t="s">
        <v>345</v>
      </c>
    </row>
    <row r="63" spans="2:8" s="301" customFormat="1" ht="24.9" customHeight="1" x14ac:dyDescent="0.2">
      <c r="B63" s="301" t="s">
        <v>344</v>
      </c>
    </row>
    <row r="64" spans="2:8" s="301" customFormat="1" ht="24.9" customHeight="1" x14ac:dyDescent="0.2">
      <c r="B64" s="301" t="s">
        <v>343</v>
      </c>
    </row>
    <row r="65" spans="2:2" s="301" customFormat="1" ht="24.9" customHeight="1" x14ac:dyDescent="0.2">
      <c r="B65" s="301" t="s">
        <v>342</v>
      </c>
    </row>
    <row r="66" spans="2:2" s="301" customFormat="1" ht="24.9" customHeight="1" x14ac:dyDescent="0.2">
      <c r="B66" s="301" t="s">
        <v>341</v>
      </c>
    </row>
    <row r="67" spans="2:2" s="301" customFormat="1" ht="24.9" customHeight="1" x14ac:dyDescent="0.2">
      <c r="B67" s="301" t="s">
        <v>340</v>
      </c>
    </row>
    <row r="68" spans="2:2" s="301" customFormat="1" ht="24.9" customHeight="1" x14ac:dyDescent="0.2">
      <c r="B68" s="301" t="s">
        <v>339</v>
      </c>
    </row>
    <row r="69" spans="2:2" s="301" customFormat="1" ht="24.9" customHeight="1" x14ac:dyDescent="0.2">
      <c r="B69" s="301" t="s">
        <v>338</v>
      </c>
    </row>
    <row r="70" spans="2:2" s="301" customFormat="1" ht="24.9" customHeight="1" x14ac:dyDescent="0.2">
      <c r="B70" s="301" t="s">
        <v>337</v>
      </c>
    </row>
    <row r="71" spans="2:2" s="301" customFormat="1" ht="24.9" customHeight="1" x14ac:dyDescent="0.2">
      <c r="B71" s="301" t="s">
        <v>336</v>
      </c>
    </row>
    <row r="72" spans="2:2" s="301" customFormat="1" ht="24.9" customHeight="1" x14ac:dyDescent="0.2">
      <c r="B72" s="302" t="s">
        <v>335</v>
      </c>
    </row>
    <row r="73" spans="2:2" s="301" customFormat="1" ht="24.9" customHeight="1" x14ac:dyDescent="0.2">
      <c r="B73" s="302" t="s">
        <v>334</v>
      </c>
    </row>
    <row r="74" spans="2:2" ht="24.9" customHeight="1" x14ac:dyDescent="0.2">
      <c r="B74" s="383" t="s">
        <v>333</v>
      </c>
    </row>
  </sheetData>
  <sheetProtection insertRows="0"/>
  <mergeCells count="154">
    <mergeCell ref="AW37:AX37"/>
    <mergeCell ref="AU23:AV23"/>
    <mergeCell ref="AW23:AX23"/>
    <mergeCell ref="AU24:AV24"/>
    <mergeCell ref="AW24:AX24"/>
    <mergeCell ref="AU25:AV25"/>
    <mergeCell ref="AW20:AX20"/>
    <mergeCell ref="AU21:AV21"/>
    <mergeCell ref="AW21:AX21"/>
    <mergeCell ref="AW25:AX25"/>
    <mergeCell ref="AU26:AV26"/>
    <mergeCell ref="AW26:AX2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E17:F17"/>
    <mergeCell ref="G17:K17"/>
    <mergeCell ref="E12:F12"/>
    <mergeCell ref="G12:K12"/>
    <mergeCell ref="C13:D13"/>
    <mergeCell ref="L12:O12"/>
    <mergeCell ref="L13:O13"/>
    <mergeCell ref="C18:D18"/>
    <mergeCell ref="E18:F18"/>
    <mergeCell ref="G18:K18"/>
    <mergeCell ref="L18:O18"/>
    <mergeCell ref="E24:F24"/>
    <mergeCell ref="G24:K24"/>
    <mergeCell ref="C19:D19"/>
    <mergeCell ref="E19:F19"/>
    <mergeCell ref="G19:K19"/>
    <mergeCell ref="L19:O19"/>
    <mergeCell ref="E22:F22"/>
    <mergeCell ref="G22:K22"/>
    <mergeCell ref="L22:O22"/>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s>
  <phoneticPr fontId="48"/>
  <conditionalFormatting sqref="AU12:AX39">
    <cfRule type="expression" dxfId="2"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77734375" defaultRowHeight="19.2" x14ac:dyDescent="0.2"/>
  <cols>
    <col min="1" max="1" width="1.77734375" style="369" customWidth="1"/>
    <col min="2" max="2" width="6.109375" style="370" customWidth="1"/>
    <col min="3" max="3" width="11.5546875" style="370" customWidth="1"/>
    <col min="4" max="4" width="3.77734375" style="370" bestFit="1" customWidth="1"/>
    <col min="5" max="5" width="17" style="369" customWidth="1"/>
    <col min="6" max="6" width="3.77734375" style="369" bestFit="1" customWidth="1"/>
    <col min="7" max="7" width="17" style="369" customWidth="1"/>
    <col min="8" max="8" width="3.77734375" style="369" bestFit="1" customWidth="1"/>
    <col min="9" max="9" width="17" style="370" customWidth="1"/>
    <col min="10" max="10" width="3.77734375" style="369" bestFit="1" customWidth="1"/>
    <col min="11" max="11" width="17" style="369" customWidth="1"/>
    <col min="12" max="12" width="3.77734375" style="369" customWidth="1"/>
    <col min="13" max="13" width="17" style="369" customWidth="1"/>
    <col min="14" max="14" width="3.77734375" style="369" customWidth="1"/>
    <col min="15" max="15" width="17" style="369" customWidth="1"/>
    <col min="16" max="16" width="3.77734375" style="369" customWidth="1"/>
    <col min="17" max="17" width="17" style="369" customWidth="1"/>
    <col min="18" max="18" width="3.77734375" style="369" customWidth="1"/>
    <col min="19" max="19" width="17" style="369" customWidth="1"/>
    <col min="20" max="20" width="3.77734375" style="369" customWidth="1"/>
    <col min="21" max="21" width="17" style="369" customWidth="1"/>
    <col min="22" max="22" width="3.77734375" style="369" customWidth="1"/>
    <col min="23" max="23" width="55.21875" style="369" customWidth="1"/>
    <col min="24" max="16384" width="9.77734375" style="369"/>
  </cols>
  <sheetData>
    <row r="1" spans="2:23" x14ac:dyDescent="0.2">
      <c r="B1" s="382" t="s">
        <v>447</v>
      </c>
    </row>
    <row r="2" spans="2:23" x14ac:dyDescent="0.2">
      <c r="B2" s="371" t="s">
        <v>446</v>
      </c>
      <c r="E2" s="381"/>
      <c r="I2" s="380"/>
    </row>
    <row r="3" spans="2:23" x14ac:dyDescent="0.2">
      <c r="B3" s="380" t="s">
        <v>445</v>
      </c>
      <c r="E3" s="381" t="s">
        <v>444</v>
      </c>
      <c r="I3" s="380"/>
    </row>
    <row r="4" spans="2:23" x14ac:dyDescent="0.2">
      <c r="B4" s="371"/>
      <c r="E4" s="524" t="s">
        <v>435</v>
      </c>
      <c r="F4" s="524"/>
      <c r="G4" s="524"/>
      <c r="H4" s="524"/>
      <c r="I4" s="524"/>
      <c r="J4" s="524"/>
      <c r="K4" s="524"/>
      <c r="M4" s="524" t="s">
        <v>443</v>
      </c>
      <c r="N4" s="524"/>
      <c r="O4" s="524"/>
      <c r="Q4" s="524" t="s">
        <v>442</v>
      </c>
      <c r="R4" s="524"/>
      <c r="S4" s="524"/>
      <c r="T4" s="524"/>
      <c r="U4" s="524"/>
      <c r="W4" s="524" t="s">
        <v>441</v>
      </c>
    </row>
    <row r="5" spans="2:23" x14ac:dyDescent="0.2">
      <c r="B5" s="370" t="s">
        <v>380</v>
      </c>
      <c r="C5" s="370" t="s">
        <v>360</v>
      </c>
      <c r="E5" s="370" t="s">
        <v>440</v>
      </c>
      <c r="F5" s="370"/>
      <c r="G5" s="370" t="s">
        <v>439</v>
      </c>
      <c r="I5" s="370" t="s">
        <v>438</v>
      </c>
      <c r="K5" s="370" t="s">
        <v>435</v>
      </c>
      <c r="M5" s="370" t="s">
        <v>437</v>
      </c>
      <c r="O5" s="370" t="s">
        <v>436</v>
      </c>
      <c r="Q5" s="370" t="s">
        <v>437</v>
      </c>
      <c r="S5" s="370" t="s">
        <v>436</v>
      </c>
      <c r="U5" s="370" t="s">
        <v>435</v>
      </c>
      <c r="W5" s="524"/>
    </row>
    <row r="6" spans="2:23" x14ac:dyDescent="0.2">
      <c r="B6" s="370">
        <v>1</v>
      </c>
      <c r="C6" s="374" t="s">
        <v>434</v>
      </c>
      <c r="D6" s="370" t="s">
        <v>405</v>
      </c>
      <c r="E6" s="378"/>
      <c r="F6" s="370" t="s">
        <v>403</v>
      </c>
      <c r="G6" s="378"/>
      <c r="H6" s="369" t="s">
        <v>404</v>
      </c>
      <c r="I6" s="378">
        <v>0</v>
      </c>
      <c r="J6" s="369" t="s">
        <v>393</v>
      </c>
      <c r="K6" s="375">
        <f t="shared" ref="K6:K25" si="0">(G6-E6-I6)*24</f>
        <v>0</v>
      </c>
      <c r="M6" s="378"/>
      <c r="N6" s="370" t="s">
        <v>403</v>
      </c>
      <c r="O6" s="378"/>
      <c r="Q6" s="377">
        <f t="shared" ref="Q6:Q25" si="1">IF(E6&lt;M6,M6,E6)</f>
        <v>0</v>
      </c>
      <c r="R6" s="370" t="s">
        <v>403</v>
      </c>
      <c r="S6" s="377">
        <f t="shared" ref="S6:S25" si="2">IF(G6&gt;O6,O6,G6)</f>
        <v>0</v>
      </c>
      <c r="U6" s="375">
        <f t="shared" ref="U6:U25" si="3">(S6-Q6)*24</f>
        <v>0</v>
      </c>
      <c r="W6" s="373"/>
    </row>
    <row r="7" spans="2:23" x14ac:dyDescent="0.2">
      <c r="B7" s="370">
        <v>2</v>
      </c>
      <c r="C7" s="374" t="s">
        <v>433</v>
      </c>
      <c r="D7" s="370" t="s">
        <v>405</v>
      </c>
      <c r="E7" s="378"/>
      <c r="F7" s="370" t="s">
        <v>403</v>
      </c>
      <c r="G7" s="378"/>
      <c r="H7" s="369" t="s">
        <v>404</v>
      </c>
      <c r="I7" s="378">
        <v>0</v>
      </c>
      <c r="J7" s="369" t="s">
        <v>393</v>
      </c>
      <c r="K7" s="375">
        <f t="shared" si="0"/>
        <v>0</v>
      </c>
      <c r="M7" s="378"/>
      <c r="N7" s="370" t="s">
        <v>403</v>
      </c>
      <c r="O7" s="378"/>
      <c r="Q7" s="377">
        <f t="shared" si="1"/>
        <v>0</v>
      </c>
      <c r="R7" s="370" t="s">
        <v>403</v>
      </c>
      <c r="S7" s="377">
        <f t="shared" si="2"/>
        <v>0</v>
      </c>
      <c r="U7" s="375">
        <f t="shared" si="3"/>
        <v>0</v>
      </c>
      <c r="W7" s="373"/>
    </row>
    <row r="8" spans="2:23" x14ac:dyDescent="0.2">
      <c r="B8" s="370">
        <v>3</v>
      </c>
      <c r="C8" s="374" t="s">
        <v>432</v>
      </c>
      <c r="D8" s="370" t="s">
        <v>405</v>
      </c>
      <c r="E8" s="378"/>
      <c r="F8" s="370" t="s">
        <v>403</v>
      </c>
      <c r="G8" s="378"/>
      <c r="H8" s="369" t="s">
        <v>404</v>
      </c>
      <c r="I8" s="378">
        <v>0</v>
      </c>
      <c r="J8" s="369" t="s">
        <v>393</v>
      </c>
      <c r="K8" s="375">
        <f t="shared" si="0"/>
        <v>0</v>
      </c>
      <c r="M8" s="378"/>
      <c r="N8" s="370" t="s">
        <v>403</v>
      </c>
      <c r="O8" s="378"/>
      <c r="Q8" s="377">
        <f t="shared" si="1"/>
        <v>0</v>
      </c>
      <c r="R8" s="370" t="s">
        <v>403</v>
      </c>
      <c r="S8" s="377">
        <f t="shared" si="2"/>
        <v>0</v>
      </c>
      <c r="U8" s="375">
        <f t="shared" si="3"/>
        <v>0</v>
      </c>
      <c r="W8" s="373"/>
    </row>
    <row r="9" spans="2:23" x14ac:dyDescent="0.2">
      <c r="B9" s="370">
        <v>4</v>
      </c>
      <c r="C9" s="374" t="s">
        <v>431</v>
      </c>
      <c r="D9" s="370" t="s">
        <v>405</v>
      </c>
      <c r="E9" s="378"/>
      <c r="F9" s="370" t="s">
        <v>403</v>
      </c>
      <c r="G9" s="378"/>
      <c r="H9" s="369" t="s">
        <v>404</v>
      </c>
      <c r="I9" s="378">
        <v>0</v>
      </c>
      <c r="J9" s="369" t="s">
        <v>393</v>
      </c>
      <c r="K9" s="375">
        <f t="shared" si="0"/>
        <v>0</v>
      </c>
      <c r="M9" s="378"/>
      <c r="N9" s="370" t="s">
        <v>403</v>
      </c>
      <c r="O9" s="378"/>
      <c r="Q9" s="377">
        <f t="shared" si="1"/>
        <v>0</v>
      </c>
      <c r="R9" s="370" t="s">
        <v>403</v>
      </c>
      <c r="S9" s="377">
        <f t="shared" si="2"/>
        <v>0</v>
      </c>
      <c r="U9" s="375">
        <f t="shared" si="3"/>
        <v>0</v>
      </c>
      <c r="W9" s="373"/>
    </row>
    <row r="10" spans="2:23" x14ac:dyDescent="0.2">
      <c r="B10" s="370">
        <v>5</v>
      </c>
      <c r="C10" s="374" t="s">
        <v>430</v>
      </c>
      <c r="D10" s="370" t="s">
        <v>405</v>
      </c>
      <c r="E10" s="378"/>
      <c r="F10" s="370" t="s">
        <v>403</v>
      </c>
      <c r="G10" s="378"/>
      <c r="H10" s="369" t="s">
        <v>404</v>
      </c>
      <c r="I10" s="378">
        <v>0</v>
      </c>
      <c r="J10" s="369" t="s">
        <v>393</v>
      </c>
      <c r="K10" s="375">
        <f t="shared" si="0"/>
        <v>0</v>
      </c>
      <c r="M10" s="378"/>
      <c r="N10" s="370" t="s">
        <v>403</v>
      </c>
      <c r="O10" s="378"/>
      <c r="Q10" s="377">
        <f t="shared" si="1"/>
        <v>0</v>
      </c>
      <c r="R10" s="370" t="s">
        <v>403</v>
      </c>
      <c r="S10" s="377">
        <f t="shared" si="2"/>
        <v>0</v>
      </c>
      <c r="U10" s="375">
        <f t="shared" si="3"/>
        <v>0</v>
      </c>
      <c r="W10" s="373"/>
    </row>
    <row r="11" spans="2:23" x14ac:dyDescent="0.2">
      <c r="B11" s="370">
        <v>6</v>
      </c>
      <c r="C11" s="374" t="s">
        <v>429</v>
      </c>
      <c r="D11" s="370" t="s">
        <v>405</v>
      </c>
      <c r="E11" s="378"/>
      <c r="F11" s="370" t="s">
        <v>403</v>
      </c>
      <c r="G11" s="378"/>
      <c r="H11" s="369" t="s">
        <v>404</v>
      </c>
      <c r="I11" s="378">
        <v>0</v>
      </c>
      <c r="J11" s="369" t="s">
        <v>393</v>
      </c>
      <c r="K11" s="375">
        <f t="shared" si="0"/>
        <v>0</v>
      </c>
      <c r="M11" s="378"/>
      <c r="N11" s="370" t="s">
        <v>403</v>
      </c>
      <c r="O11" s="378"/>
      <c r="Q11" s="377">
        <f t="shared" si="1"/>
        <v>0</v>
      </c>
      <c r="R11" s="370" t="s">
        <v>403</v>
      </c>
      <c r="S11" s="377">
        <f t="shared" si="2"/>
        <v>0</v>
      </c>
      <c r="U11" s="375">
        <f t="shared" si="3"/>
        <v>0</v>
      </c>
      <c r="W11" s="373"/>
    </row>
    <row r="12" spans="2:23" x14ac:dyDescent="0.2">
      <c r="B12" s="370">
        <v>7</v>
      </c>
      <c r="C12" s="374" t="s">
        <v>428</v>
      </c>
      <c r="D12" s="370" t="s">
        <v>405</v>
      </c>
      <c r="E12" s="378"/>
      <c r="F12" s="370" t="s">
        <v>403</v>
      </c>
      <c r="G12" s="378"/>
      <c r="H12" s="369" t="s">
        <v>404</v>
      </c>
      <c r="I12" s="378">
        <v>0</v>
      </c>
      <c r="J12" s="369" t="s">
        <v>393</v>
      </c>
      <c r="K12" s="375">
        <f t="shared" si="0"/>
        <v>0</v>
      </c>
      <c r="M12" s="378"/>
      <c r="N12" s="370" t="s">
        <v>403</v>
      </c>
      <c r="O12" s="378"/>
      <c r="Q12" s="377">
        <f t="shared" si="1"/>
        <v>0</v>
      </c>
      <c r="R12" s="370" t="s">
        <v>403</v>
      </c>
      <c r="S12" s="377">
        <f t="shared" si="2"/>
        <v>0</v>
      </c>
      <c r="U12" s="375">
        <f t="shared" si="3"/>
        <v>0</v>
      </c>
      <c r="W12" s="373"/>
    </row>
    <row r="13" spans="2:23" x14ac:dyDescent="0.2">
      <c r="B13" s="370">
        <v>8</v>
      </c>
      <c r="C13" s="374" t="s">
        <v>427</v>
      </c>
      <c r="D13" s="370" t="s">
        <v>405</v>
      </c>
      <c r="E13" s="378"/>
      <c r="F13" s="370" t="s">
        <v>403</v>
      </c>
      <c r="G13" s="378"/>
      <c r="H13" s="369" t="s">
        <v>404</v>
      </c>
      <c r="I13" s="378">
        <v>0</v>
      </c>
      <c r="J13" s="369" t="s">
        <v>393</v>
      </c>
      <c r="K13" s="375">
        <f t="shared" si="0"/>
        <v>0</v>
      </c>
      <c r="M13" s="378"/>
      <c r="N13" s="370" t="s">
        <v>403</v>
      </c>
      <c r="O13" s="378"/>
      <c r="Q13" s="377">
        <f t="shared" si="1"/>
        <v>0</v>
      </c>
      <c r="R13" s="370" t="s">
        <v>403</v>
      </c>
      <c r="S13" s="377">
        <f t="shared" si="2"/>
        <v>0</v>
      </c>
      <c r="U13" s="375">
        <f t="shared" si="3"/>
        <v>0</v>
      </c>
      <c r="W13" s="373"/>
    </row>
    <row r="14" spans="2:23" x14ac:dyDescent="0.2">
      <c r="B14" s="370">
        <v>9</v>
      </c>
      <c r="C14" s="374" t="s">
        <v>426</v>
      </c>
      <c r="D14" s="370" t="s">
        <v>405</v>
      </c>
      <c r="E14" s="378"/>
      <c r="F14" s="370" t="s">
        <v>403</v>
      </c>
      <c r="G14" s="378"/>
      <c r="H14" s="369" t="s">
        <v>404</v>
      </c>
      <c r="I14" s="378">
        <v>0</v>
      </c>
      <c r="J14" s="369" t="s">
        <v>393</v>
      </c>
      <c r="K14" s="375">
        <f t="shared" si="0"/>
        <v>0</v>
      </c>
      <c r="M14" s="378"/>
      <c r="N14" s="370" t="s">
        <v>403</v>
      </c>
      <c r="O14" s="378"/>
      <c r="Q14" s="377">
        <f t="shared" si="1"/>
        <v>0</v>
      </c>
      <c r="R14" s="370" t="s">
        <v>403</v>
      </c>
      <c r="S14" s="377">
        <f t="shared" si="2"/>
        <v>0</v>
      </c>
      <c r="U14" s="375">
        <f t="shared" si="3"/>
        <v>0</v>
      </c>
      <c r="W14" s="373"/>
    </row>
    <row r="15" spans="2:23" x14ac:dyDescent="0.2">
      <c r="B15" s="370">
        <v>10</v>
      </c>
      <c r="C15" s="374" t="s">
        <v>425</v>
      </c>
      <c r="D15" s="370" t="s">
        <v>405</v>
      </c>
      <c r="E15" s="378"/>
      <c r="F15" s="370" t="s">
        <v>403</v>
      </c>
      <c r="G15" s="378"/>
      <c r="H15" s="369" t="s">
        <v>404</v>
      </c>
      <c r="I15" s="378">
        <v>0</v>
      </c>
      <c r="J15" s="369" t="s">
        <v>393</v>
      </c>
      <c r="K15" s="375">
        <f t="shared" si="0"/>
        <v>0</v>
      </c>
      <c r="M15" s="378"/>
      <c r="N15" s="370" t="s">
        <v>403</v>
      </c>
      <c r="O15" s="378"/>
      <c r="Q15" s="377">
        <f t="shared" si="1"/>
        <v>0</v>
      </c>
      <c r="R15" s="370" t="s">
        <v>403</v>
      </c>
      <c r="S15" s="377">
        <f t="shared" si="2"/>
        <v>0</v>
      </c>
      <c r="U15" s="375">
        <f t="shared" si="3"/>
        <v>0</v>
      </c>
      <c r="W15" s="373"/>
    </row>
    <row r="16" spans="2:23" x14ac:dyDescent="0.2">
      <c r="B16" s="370">
        <v>11</v>
      </c>
      <c r="C16" s="374" t="s">
        <v>424</v>
      </c>
      <c r="D16" s="370" t="s">
        <v>405</v>
      </c>
      <c r="E16" s="378"/>
      <c r="F16" s="370" t="s">
        <v>403</v>
      </c>
      <c r="G16" s="378"/>
      <c r="H16" s="369" t="s">
        <v>404</v>
      </c>
      <c r="I16" s="378">
        <v>0</v>
      </c>
      <c r="J16" s="369" t="s">
        <v>393</v>
      </c>
      <c r="K16" s="375">
        <f t="shared" si="0"/>
        <v>0</v>
      </c>
      <c r="M16" s="378"/>
      <c r="N16" s="370" t="s">
        <v>403</v>
      </c>
      <c r="O16" s="378"/>
      <c r="Q16" s="377">
        <f t="shared" si="1"/>
        <v>0</v>
      </c>
      <c r="R16" s="370" t="s">
        <v>403</v>
      </c>
      <c r="S16" s="377">
        <f t="shared" si="2"/>
        <v>0</v>
      </c>
      <c r="U16" s="375">
        <f t="shared" si="3"/>
        <v>0</v>
      </c>
      <c r="W16" s="373"/>
    </row>
    <row r="17" spans="2:23" x14ac:dyDescent="0.2">
      <c r="B17" s="370">
        <v>12</v>
      </c>
      <c r="C17" s="374" t="s">
        <v>423</v>
      </c>
      <c r="D17" s="370" t="s">
        <v>405</v>
      </c>
      <c r="E17" s="378"/>
      <c r="F17" s="370" t="s">
        <v>403</v>
      </c>
      <c r="G17" s="378"/>
      <c r="H17" s="369" t="s">
        <v>404</v>
      </c>
      <c r="I17" s="378">
        <v>0</v>
      </c>
      <c r="J17" s="369" t="s">
        <v>393</v>
      </c>
      <c r="K17" s="375">
        <f t="shared" si="0"/>
        <v>0</v>
      </c>
      <c r="M17" s="378"/>
      <c r="N17" s="370" t="s">
        <v>403</v>
      </c>
      <c r="O17" s="378"/>
      <c r="Q17" s="377">
        <f t="shared" si="1"/>
        <v>0</v>
      </c>
      <c r="R17" s="370" t="s">
        <v>403</v>
      </c>
      <c r="S17" s="377">
        <f t="shared" si="2"/>
        <v>0</v>
      </c>
      <c r="U17" s="375">
        <f t="shared" si="3"/>
        <v>0</v>
      </c>
      <c r="W17" s="373"/>
    </row>
    <row r="18" spans="2:23" x14ac:dyDescent="0.2">
      <c r="B18" s="370">
        <v>13</v>
      </c>
      <c r="C18" s="374" t="s">
        <v>422</v>
      </c>
      <c r="D18" s="370" t="s">
        <v>405</v>
      </c>
      <c r="E18" s="378"/>
      <c r="F18" s="370" t="s">
        <v>403</v>
      </c>
      <c r="G18" s="378"/>
      <c r="H18" s="369" t="s">
        <v>404</v>
      </c>
      <c r="I18" s="378">
        <v>0</v>
      </c>
      <c r="J18" s="369" t="s">
        <v>393</v>
      </c>
      <c r="K18" s="375">
        <f t="shared" si="0"/>
        <v>0</v>
      </c>
      <c r="M18" s="378"/>
      <c r="N18" s="370" t="s">
        <v>403</v>
      </c>
      <c r="O18" s="378"/>
      <c r="Q18" s="377">
        <f t="shared" si="1"/>
        <v>0</v>
      </c>
      <c r="R18" s="370" t="s">
        <v>403</v>
      </c>
      <c r="S18" s="377">
        <f t="shared" si="2"/>
        <v>0</v>
      </c>
      <c r="U18" s="375">
        <f t="shared" si="3"/>
        <v>0</v>
      </c>
      <c r="W18" s="373"/>
    </row>
    <row r="19" spans="2:23" x14ac:dyDescent="0.2">
      <c r="B19" s="370">
        <v>14</v>
      </c>
      <c r="C19" s="374" t="s">
        <v>421</v>
      </c>
      <c r="D19" s="370" t="s">
        <v>405</v>
      </c>
      <c r="E19" s="378"/>
      <c r="F19" s="370" t="s">
        <v>403</v>
      </c>
      <c r="G19" s="378"/>
      <c r="H19" s="369" t="s">
        <v>404</v>
      </c>
      <c r="I19" s="378">
        <v>0</v>
      </c>
      <c r="J19" s="369" t="s">
        <v>393</v>
      </c>
      <c r="K19" s="375">
        <f t="shared" si="0"/>
        <v>0</v>
      </c>
      <c r="M19" s="378"/>
      <c r="N19" s="370" t="s">
        <v>403</v>
      </c>
      <c r="O19" s="378"/>
      <c r="Q19" s="377">
        <f t="shared" si="1"/>
        <v>0</v>
      </c>
      <c r="R19" s="370" t="s">
        <v>403</v>
      </c>
      <c r="S19" s="377">
        <f t="shared" si="2"/>
        <v>0</v>
      </c>
      <c r="U19" s="375">
        <f t="shared" si="3"/>
        <v>0</v>
      </c>
      <c r="W19" s="373"/>
    </row>
    <row r="20" spans="2:23" x14ac:dyDescent="0.2">
      <c r="B20" s="370">
        <v>15</v>
      </c>
      <c r="C20" s="374" t="s">
        <v>420</v>
      </c>
      <c r="D20" s="370" t="s">
        <v>405</v>
      </c>
      <c r="E20" s="378"/>
      <c r="F20" s="370" t="s">
        <v>403</v>
      </c>
      <c r="G20" s="378"/>
      <c r="H20" s="369" t="s">
        <v>404</v>
      </c>
      <c r="I20" s="378">
        <v>0</v>
      </c>
      <c r="J20" s="369" t="s">
        <v>393</v>
      </c>
      <c r="K20" s="379">
        <f t="shared" si="0"/>
        <v>0</v>
      </c>
      <c r="M20" s="378"/>
      <c r="N20" s="370" t="s">
        <v>403</v>
      </c>
      <c r="O20" s="378"/>
      <c r="Q20" s="377">
        <f t="shared" si="1"/>
        <v>0</v>
      </c>
      <c r="R20" s="370" t="s">
        <v>403</v>
      </c>
      <c r="S20" s="377">
        <f t="shared" si="2"/>
        <v>0</v>
      </c>
      <c r="U20" s="375">
        <f t="shared" si="3"/>
        <v>0</v>
      </c>
      <c r="W20" s="373"/>
    </row>
    <row r="21" spans="2:23" x14ac:dyDescent="0.2">
      <c r="B21" s="370">
        <v>16</v>
      </c>
      <c r="C21" s="374" t="s">
        <v>419</v>
      </c>
      <c r="D21" s="370" t="s">
        <v>405</v>
      </c>
      <c r="E21" s="378"/>
      <c r="F21" s="370" t="s">
        <v>403</v>
      </c>
      <c r="G21" s="378"/>
      <c r="H21" s="369" t="s">
        <v>404</v>
      </c>
      <c r="I21" s="378">
        <v>0</v>
      </c>
      <c r="J21" s="369" t="s">
        <v>393</v>
      </c>
      <c r="K21" s="375">
        <f t="shared" si="0"/>
        <v>0</v>
      </c>
      <c r="M21" s="378"/>
      <c r="N21" s="370" t="s">
        <v>403</v>
      </c>
      <c r="O21" s="378"/>
      <c r="Q21" s="377">
        <f t="shared" si="1"/>
        <v>0</v>
      </c>
      <c r="R21" s="370" t="s">
        <v>403</v>
      </c>
      <c r="S21" s="377">
        <f t="shared" si="2"/>
        <v>0</v>
      </c>
      <c r="U21" s="375">
        <f t="shared" si="3"/>
        <v>0</v>
      </c>
      <c r="W21" s="373"/>
    </row>
    <row r="22" spans="2:23" x14ac:dyDescent="0.2">
      <c r="B22" s="370">
        <v>17</v>
      </c>
      <c r="C22" s="374" t="s">
        <v>418</v>
      </c>
      <c r="D22" s="370" t="s">
        <v>405</v>
      </c>
      <c r="E22" s="378"/>
      <c r="F22" s="370" t="s">
        <v>403</v>
      </c>
      <c r="G22" s="378"/>
      <c r="H22" s="369" t="s">
        <v>404</v>
      </c>
      <c r="I22" s="378">
        <v>0</v>
      </c>
      <c r="J22" s="369" t="s">
        <v>393</v>
      </c>
      <c r="K22" s="375">
        <f t="shared" si="0"/>
        <v>0</v>
      </c>
      <c r="M22" s="378"/>
      <c r="N22" s="370" t="s">
        <v>403</v>
      </c>
      <c r="O22" s="378"/>
      <c r="Q22" s="377">
        <f t="shared" si="1"/>
        <v>0</v>
      </c>
      <c r="R22" s="370" t="s">
        <v>403</v>
      </c>
      <c r="S22" s="377">
        <f t="shared" si="2"/>
        <v>0</v>
      </c>
      <c r="U22" s="375">
        <f t="shared" si="3"/>
        <v>0</v>
      </c>
      <c r="W22" s="373"/>
    </row>
    <row r="23" spans="2:23" x14ac:dyDescent="0.2">
      <c r="B23" s="370">
        <v>18</v>
      </c>
      <c r="C23" s="374" t="s">
        <v>417</v>
      </c>
      <c r="D23" s="370" t="s">
        <v>405</v>
      </c>
      <c r="E23" s="378"/>
      <c r="F23" s="370" t="s">
        <v>403</v>
      </c>
      <c r="G23" s="378"/>
      <c r="H23" s="369" t="s">
        <v>404</v>
      </c>
      <c r="I23" s="378">
        <v>0</v>
      </c>
      <c r="J23" s="369" t="s">
        <v>393</v>
      </c>
      <c r="K23" s="375">
        <f t="shared" si="0"/>
        <v>0</v>
      </c>
      <c r="M23" s="378"/>
      <c r="N23" s="370" t="s">
        <v>403</v>
      </c>
      <c r="O23" s="378"/>
      <c r="Q23" s="377">
        <f t="shared" si="1"/>
        <v>0</v>
      </c>
      <c r="R23" s="370" t="s">
        <v>403</v>
      </c>
      <c r="S23" s="377">
        <f t="shared" si="2"/>
        <v>0</v>
      </c>
      <c r="U23" s="375">
        <f t="shared" si="3"/>
        <v>0</v>
      </c>
      <c r="W23" s="373"/>
    </row>
    <row r="24" spans="2:23" x14ac:dyDescent="0.2">
      <c r="B24" s="370">
        <v>19</v>
      </c>
      <c r="C24" s="374" t="s">
        <v>416</v>
      </c>
      <c r="D24" s="370" t="s">
        <v>405</v>
      </c>
      <c r="E24" s="378"/>
      <c r="F24" s="370" t="s">
        <v>403</v>
      </c>
      <c r="G24" s="378"/>
      <c r="H24" s="369" t="s">
        <v>404</v>
      </c>
      <c r="I24" s="378">
        <v>0</v>
      </c>
      <c r="J24" s="369" t="s">
        <v>393</v>
      </c>
      <c r="K24" s="375">
        <f t="shared" si="0"/>
        <v>0</v>
      </c>
      <c r="M24" s="378"/>
      <c r="N24" s="370" t="s">
        <v>403</v>
      </c>
      <c r="O24" s="378"/>
      <c r="Q24" s="377">
        <f t="shared" si="1"/>
        <v>0</v>
      </c>
      <c r="R24" s="370" t="s">
        <v>403</v>
      </c>
      <c r="S24" s="377">
        <f t="shared" si="2"/>
        <v>0</v>
      </c>
      <c r="U24" s="375">
        <f t="shared" si="3"/>
        <v>0</v>
      </c>
      <c r="W24" s="373"/>
    </row>
    <row r="25" spans="2:23" x14ac:dyDescent="0.2">
      <c r="B25" s="370">
        <v>20</v>
      </c>
      <c r="C25" s="374" t="s">
        <v>415</v>
      </c>
      <c r="D25" s="370" t="s">
        <v>405</v>
      </c>
      <c r="E25" s="378"/>
      <c r="F25" s="370" t="s">
        <v>403</v>
      </c>
      <c r="G25" s="378"/>
      <c r="H25" s="369" t="s">
        <v>404</v>
      </c>
      <c r="I25" s="378">
        <v>0</v>
      </c>
      <c r="J25" s="369" t="s">
        <v>393</v>
      </c>
      <c r="K25" s="375">
        <f t="shared" si="0"/>
        <v>0</v>
      </c>
      <c r="M25" s="378"/>
      <c r="N25" s="370" t="s">
        <v>403</v>
      </c>
      <c r="O25" s="378"/>
      <c r="Q25" s="377">
        <f t="shared" si="1"/>
        <v>0</v>
      </c>
      <c r="R25" s="370" t="s">
        <v>403</v>
      </c>
      <c r="S25" s="377">
        <f t="shared" si="2"/>
        <v>0</v>
      </c>
      <c r="U25" s="375">
        <f t="shared" si="3"/>
        <v>0</v>
      </c>
      <c r="W25" s="373"/>
    </row>
    <row r="26" spans="2:23" x14ac:dyDescent="0.2">
      <c r="B26" s="370">
        <v>21</v>
      </c>
      <c r="C26" s="374" t="s">
        <v>414</v>
      </c>
      <c r="D26" s="370" t="s">
        <v>405</v>
      </c>
      <c r="E26" s="376"/>
      <c r="F26" s="370" t="s">
        <v>403</v>
      </c>
      <c r="G26" s="376"/>
      <c r="H26" s="369" t="s">
        <v>404</v>
      </c>
      <c r="I26" s="376"/>
      <c r="J26" s="369" t="s">
        <v>393</v>
      </c>
      <c r="K26" s="374">
        <v>1</v>
      </c>
      <c r="M26" s="375"/>
      <c r="N26" s="370" t="s">
        <v>403</v>
      </c>
      <c r="O26" s="375"/>
      <c r="Q26" s="375"/>
      <c r="R26" s="370" t="s">
        <v>403</v>
      </c>
      <c r="S26" s="375"/>
      <c r="U26" s="374">
        <v>1</v>
      </c>
      <c r="W26" s="373"/>
    </row>
    <row r="27" spans="2:23" x14ac:dyDescent="0.2">
      <c r="B27" s="370">
        <v>22</v>
      </c>
      <c r="C27" s="374" t="s">
        <v>413</v>
      </c>
      <c r="D27" s="370" t="s">
        <v>405</v>
      </c>
      <c r="E27" s="376"/>
      <c r="F27" s="370" t="s">
        <v>403</v>
      </c>
      <c r="G27" s="376"/>
      <c r="H27" s="369" t="s">
        <v>404</v>
      </c>
      <c r="I27" s="376"/>
      <c r="J27" s="369" t="s">
        <v>393</v>
      </c>
      <c r="K27" s="374">
        <v>2</v>
      </c>
      <c r="M27" s="375"/>
      <c r="N27" s="370" t="s">
        <v>403</v>
      </c>
      <c r="O27" s="375"/>
      <c r="Q27" s="375"/>
      <c r="R27" s="370" t="s">
        <v>403</v>
      </c>
      <c r="S27" s="375"/>
      <c r="U27" s="374">
        <v>2</v>
      </c>
      <c r="W27" s="373"/>
    </row>
    <row r="28" spans="2:23" x14ac:dyDescent="0.2">
      <c r="B28" s="370">
        <v>23</v>
      </c>
      <c r="C28" s="374" t="s">
        <v>412</v>
      </c>
      <c r="D28" s="370" t="s">
        <v>405</v>
      </c>
      <c r="E28" s="376"/>
      <c r="F28" s="370" t="s">
        <v>403</v>
      </c>
      <c r="G28" s="376"/>
      <c r="H28" s="369" t="s">
        <v>404</v>
      </c>
      <c r="I28" s="376"/>
      <c r="J28" s="369" t="s">
        <v>393</v>
      </c>
      <c r="K28" s="374">
        <v>3</v>
      </c>
      <c r="M28" s="375"/>
      <c r="N28" s="370" t="s">
        <v>403</v>
      </c>
      <c r="O28" s="375"/>
      <c r="Q28" s="375"/>
      <c r="R28" s="370" t="s">
        <v>403</v>
      </c>
      <c r="S28" s="375"/>
      <c r="U28" s="374">
        <v>3</v>
      </c>
      <c r="W28" s="373"/>
    </row>
    <row r="29" spans="2:23" x14ac:dyDescent="0.2">
      <c r="B29" s="370">
        <v>24</v>
      </c>
      <c r="C29" s="374" t="s">
        <v>411</v>
      </c>
      <c r="D29" s="370" t="s">
        <v>405</v>
      </c>
      <c r="E29" s="376"/>
      <c r="F29" s="370" t="s">
        <v>403</v>
      </c>
      <c r="G29" s="376"/>
      <c r="H29" s="369" t="s">
        <v>404</v>
      </c>
      <c r="I29" s="376"/>
      <c r="J29" s="369" t="s">
        <v>393</v>
      </c>
      <c r="K29" s="374">
        <v>4</v>
      </c>
      <c r="M29" s="375"/>
      <c r="N29" s="370" t="s">
        <v>403</v>
      </c>
      <c r="O29" s="375"/>
      <c r="Q29" s="375"/>
      <c r="R29" s="370" t="s">
        <v>403</v>
      </c>
      <c r="S29" s="375"/>
      <c r="U29" s="374">
        <v>4</v>
      </c>
      <c r="W29" s="373"/>
    </row>
    <row r="30" spans="2:23" x14ac:dyDescent="0.2">
      <c r="B30" s="370">
        <v>25</v>
      </c>
      <c r="C30" s="374" t="s">
        <v>410</v>
      </c>
      <c r="D30" s="370" t="s">
        <v>405</v>
      </c>
      <c r="E30" s="376"/>
      <c r="F30" s="370" t="s">
        <v>403</v>
      </c>
      <c r="G30" s="376"/>
      <c r="H30" s="369" t="s">
        <v>404</v>
      </c>
      <c r="I30" s="376"/>
      <c r="J30" s="369" t="s">
        <v>393</v>
      </c>
      <c r="K30" s="374">
        <v>4</v>
      </c>
      <c r="M30" s="375"/>
      <c r="N30" s="370" t="s">
        <v>403</v>
      </c>
      <c r="O30" s="375"/>
      <c r="Q30" s="375"/>
      <c r="R30" s="370" t="s">
        <v>403</v>
      </c>
      <c r="S30" s="375"/>
      <c r="U30" s="374">
        <v>3</v>
      </c>
      <c r="W30" s="373"/>
    </row>
    <row r="31" spans="2:23" x14ac:dyDescent="0.2">
      <c r="B31" s="370">
        <v>26</v>
      </c>
      <c r="C31" s="374" t="s">
        <v>409</v>
      </c>
      <c r="D31" s="370" t="s">
        <v>405</v>
      </c>
      <c r="E31" s="376"/>
      <c r="F31" s="370" t="s">
        <v>403</v>
      </c>
      <c r="G31" s="376"/>
      <c r="H31" s="369" t="s">
        <v>404</v>
      </c>
      <c r="I31" s="376"/>
      <c r="J31" s="369" t="s">
        <v>393</v>
      </c>
      <c r="K31" s="374">
        <v>5</v>
      </c>
      <c r="M31" s="375"/>
      <c r="N31" s="370" t="s">
        <v>403</v>
      </c>
      <c r="O31" s="375"/>
      <c r="Q31" s="375"/>
      <c r="R31" s="370" t="s">
        <v>403</v>
      </c>
      <c r="S31" s="375"/>
      <c r="U31" s="374">
        <v>5</v>
      </c>
      <c r="W31" s="373"/>
    </row>
    <row r="32" spans="2:23" x14ac:dyDescent="0.2">
      <c r="B32" s="370">
        <v>27</v>
      </c>
      <c r="C32" s="374" t="s">
        <v>408</v>
      </c>
      <c r="D32" s="370" t="s">
        <v>405</v>
      </c>
      <c r="E32" s="376"/>
      <c r="F32" s="370" t="s">
        <v>403</v>
      </c>
      <c r="G32" s="376"/>
      <c r="H32" s="369" t="s">
        <v>404</v>
      </c>
      <c r="I32" s="376"/>
      <c r="J32" s="369" t="s">
        <v>393</v>
      </c>
      <c r="K32" s="374">
        <v>0</v>
      </c>
      <c r="M32" s="375"/>
      <c r="N32" s="370" t="s">
        <v>403</v>
      </c>
      <c r="O32" s="375"/>
      <c r="Q32" s="375"/>
      <c r="R32" s="370" t="s">
        <v>403</v>
      </c>
      <c r="S32" s="375"/>
      <c r="U32" s="374">
        <v>0</v>
      </c>
      <c r="W32" s="373" t="s">
        <v>407</v>
      </c>
    </row>
    <row r="33" spans="2:23" x14ac:dyDescent="0.2">
      <c r="B33" s="370">
        <v>28</v>
      </c>
      <c r="C33" s="374" t="s">
        <v>406</v>
      </c>
      <c r="D33" s="370" t="s">
        <v>405</v>
      </c>
      <c r="E33" s="376"/>
      <c r="F33" s="370" t="s">
        <v>403</v>
      </c>
      <c r="G33" s="376"/>
      <c r="H33" s="369" t="s">
        <v>404</v>
      </c>
      <c r="I33" s="376"/>
      <c r="J33" s="369" t="s">
        <v>393</v>
      </c>
      <c r="K33" s="374"/>
      <c r="M33" s="375"/>
      <c r="N33" s="370" t="s">
        <v>403</v>
      </c>
      <c r="O33" s="375"/>
      <c r="Q33" s="375"/>
      <c r="R33" s="370" t="s">
        <v>403</v>
      </c>
      <c r="S33" s="375"/>
      <c r="U33" s="374"/>
      <c r="W33" s="373"/>
    </row>
    <row r="34" spans="2:23" x14ac:dyDescent="0.2">
      <c r="B34" s="370">
        <v>29</v>
      </c>
      <c r="C34" s="374" t="s">
        <v>406</v>
      </c>
      <c r="D34" s="370" t="s">
        <v>405</v>
      </c>
      <c r="E34" s="376"/>
      <c r="F34" s="370" t="s">
        <v>403</v>
      </c>
      <c r="G34" s="376"/>
      <c r="H34" s="369" t="s">
        <v>404</v>
      </c>
      <c r="I34" s="376"/>
      <c r="J34" s="369" t="s">
        <v>393</v>
      </c>
      <c r="K34" s="374"/>
      <c r="M34" s="375"/>
      <c r="N34" s="370" t="s">
        <v>403</v>
      </c>
      <c r="O34" s="375"/>
      <c r="Q34" s="375"/>
      <c r="R34" s="370" t="s">
        <v>403</v>
      </c>
      <c r="S34" s="375"/>
      <c r="U34" s="374"/>
      <c r="W34" s="373"/>
    </row>
    <row r="35" spans="2:23" x14ac:dyDescent="0.2">
      <c r="B35" s="370">
        <v>30</v>
      </c>
      <c r="C35" s="374" t="s">
        <v>406</v>
      </c>
      <c r="D35" s="370" t="s">
        <v>405</v>
      </c>
      <c r="E35" s="376"/>
      <c r="F35" s="370" t="s">
        <v>403</v>
      </c>
      <c r="G35" s="376"/>
      <c r="H35" s="369" t="s">
        <v>404</v>
      </c>
      <c r="I35" s="376"/>
      <c r="J35" s="369" t="s">
        <v>393</v>
      </c>
      <c r="K35" s="374"/>
      <c r="M35" s="375"/>
      <c r="N35" s="370" t="s">
        <v>403</v>
      </c>
      <c r="O35" s="375"/>
      <c r="Q35" s="375"/>
      <c r="R35" s="370" t="s">
        <v>403</v>
      </c>
      <c r="S35" s="375"/>
      <c r="U35" s="374"/>
      <c r="W35" s="373"/>
    </row>
    <row r="36" spans="2:23" x14ac:dyDescent="0.2">
      <c r="C36" s="372"/>
    </row>
    <row r="37" spans="2:23" x14ac:dyDescent="0.2">
      <c r="C37" s="369" t="s">
        <v>402</v>
      </c>
    </row>
    <row r="38" spans="2:23" x14ac:dyDescent="0.2">
      <c r="C38" s="369" t="s">
        <v>401</v>
      </c>
    </row>
    <row r="39" spans="2:23" x14ac:dyDescent="0.2">
      <c r="C39" s="369" t="s">
        <v>400</v>
      </c>
    </row>
    <row r="40" spans="2:23" x14ac:dyDescent="0.2">
      <c r="C40" s="369" t="s">
        <v>399</v>
      </c>
    </row>
    <row r="41" spans="2:23" x14ac:dyDescent="0.2">
      <c r="C41" s="371" t="s">
        <v>398</v>
      </c>
    </row>
    <row r="42" spans="2:23" x14ac:dyDescent="0.2">
      <c r="C42" s="371" t="s">
        <v>397</v>
      </c>
    </row>
  </sheetData>
  <sheetProtection insertRows="0" deleteRows="0"/>
  <mergeCells count="4">
    <mergeCell ref="E4:K4"/>
    <mergeCell ref="M4:O4"/>
    <mergeCell ref="Q4:U4"/>
    <mergeCell ref="W4:W5"/>
  </mergeCells>
  <phoneticPr fontId="48"/>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AE114-EEF9-4C9F-B065-84A878DDCC9C}">
  <sheetPr codeName="Sheet9">
    <tabColor rgb="FF0070C0"/>
  </sheetPr>
  <dimension ref="B1:AD112"/>
  <sheetViews>
    <sheetView view="pageBreakPreview" zoomScaleNormal="100" zoomScaleSheetLayoutView="100" workbookViewId="0"/>
  </sheetViews>
  <sheetFormatPr defaultColWidth="3.44140625" defaultRowHeight="13.2" x14ac:dyDescent="0.2"/>
  <cols>
    <col min="1" max="1" width="1.21875" style="209" customWidth="1"/>
    <col min="2" max="2" width="3.109375" style="210" customWidth="1"/>
    <col min="3" max="30" width="3.109375" style="209" customWidth="1"/>
    <col min="31" max="31" width="1.21875" style="209" customWidth="1"/>
    <col min="32" max="16384" width="3.44140625" style="209"/>
  </cols>
  <sheetData>
    <row r="1" spans="2:30" s="213" customFormat="1" x14ac:dyDescent="0.2"/>
    <row r="2" spans="2:30" s="213" customFormat="1" x14ac:dyDescent="0.2">
      <c r="B2" s="213" t="s">
        <v>328</v>
      </c>
    </row>
    <row r="3" spans="2:30" s="213" customFormat="1" x14ac:dyDescent="0.2">
      <c r="U3" s="254" t="s">
        <v>232</v>
      </c>
      <c r="V3" s="562"/>
      <c r="W3" s="562"/>
      <c r="X3" s="254" t="s">
        <v>231</v>
      </c>
      <c r="Y3" s="562"/>
      <c r="Z3" s="562"/>
      <c r="AA3" s="254" t="s">
        <v>230</v>
      </c>
      <c r="AB3" s="562"/>
      <c r="AC3" s="562"/>
      <c r="AD3" s="254" t="s">
        <v>229</v>
      </c>
    </row>
    <row r="4" spans="2:30" s="213" customFormat="1" x14ac:dyDescent="0.2">
      <c r="AD4" s="254"/>
    </row>
    <row r="5" spans="2:30" s="213" customFormat="1" x14ac:dyDescent="0.2">
      <c r="B5" s="562" t="s">
        <v>228</v>
      </c>
      <c r="C5" s="562"/>
      <c r="D5" s="562"/>
      <c r="E5" s="562"/>
      <c r="F5" s="562"/>
      <c r="G5" s="562"/>
      <c r="H5" s="562"/>
      <c r="I5" s="562"/>
      <c r="J5" s="562"/>
      <c r="K5" s="562"/>
      <c r="L5" s="562"/>
      <c r="M5" s="562"/>
      <c r="N5" s="562"/>
      <c r="O5" s="562"/>
      <c r="P5" s="562"/>
      <c r="Q5" s="562"/>
      <c r="R5" s="562"/>
      <c r="S5" s="562"/>
      <c r="T5" s="562"/>
      <c r="U5" s="562"/>
      <c r="V5" s="562"/>
      <c r="W5" s="562"/>
      <c r="X5" s="562"/>
      <c r="Y5" s="562"/>
      <c r="Z5" s="562"/>
      <c r="AA5" s="562"/>
      <c r="AB5" s="562"/>
      <c r="AC5" s="562"/>
      <c r="AD5" s="562"/>
    </row>
    <row r="6" spans="2:30" s="213" customFormat="1" ht="28.5" customHeight="1" x14ac:dyDescent="0.2">
      <c r="B6" s="529" t="s">
        <v>244</v>
      </c>
      <c r="C6" s="529"/>
      <c r="D6" s="529"/>
      <c r="E6" s="529"/>
      <c r="F6" s="529"/>
      <c r="G6" s="529"/>
      <c r="H6" s="529"/>
      <c r="I6" s="529"/>
      <c r="J6" s="529"/>
      <c r="K6" s="529"/>
      <c r="L6" s="529"/>
      <c r="M6" s="529"/>
      <c r="N6" s="529"/>
      <c r="O6" s="529"/>
      <c r="P6" s="529"/>
      <c r="Q6" s="529"/>
      <c r="R6" s="529"/>
      <c r="S6" s="529"/>
      <c r="T6" s="529"/>
      <c r="U6" s="529"/>
      <c r="V6" s="529"/>
      <c r="W6" s="529"/>
      <c r="X6" s="529"/>
      <c r="Y6" s="529"/>
      <c r="Z6" s="529"/>
      <c r="AA6" s="529"/>
      <c r="AB6" s="529"/>
      <c r="AC6" s="529"/>
      <c r="AD6" s="529"/>
    </row>
    <row r="7" spans="2:30" s="213" customFormat="1" x14ac:dyDescent="0.2"/>
    <row r="8" spans="2:30" s="213" customFormat="1" ht="23.25" customHeight="1" x14ac:dyDescent="0.2">
      <c r="B8" s="558" t="s">
        <v>227</v>
      </c>
      <c r="C8" s="558"/>
      <c r="D8" s="558"/>
      <c r="E8" s="558"/>
      <c r="F8" s="547"/>
      <c r="G8" s="559"/>
      <c r="H8" s="560"/>
      <c r="I8" s="560"/>
      <c r="J8" s="560"/>
      <c r="K8" s="560"/>
      <c r="L8" s="560"/>
      <c r="M8" s="560"/>
      <c r="N8" s="560"/>
      <c r="O8" s="560"/>
      <c r="P8" s="560"/>
      <c r="Q8" s="560"/>
      <c r="R8" s="560"/>
      <c r="S8" s="560"/>
      <c r="T8" s="560"/>
      <c r="U8" s="560"/>
      <c r="V8" s="560"/>
      <c r="W8" s="560"/>
      <c r="X8" s="560"/>
      <c r="Y8" s="560"/>
      <c r="Z8" s="560"/>
      <c r="AA8" s="560"/>
      <c r="AB8" s="560"/>
      <c r="AC8" s="560"/>
      <c r="AD8" s="561"/>
    </row>
    <row r="9" spans="2:30" ht="23.25" customHeight="1" x14ac:dyDescent="0.2">
      <c r="B9" s="547" t="s">
        <v>226</v>
      </c>
      <c r="C9" s="548"/>
      <c r="D9" s="548"/>
      <c r="E9" s="548"/>
      <c r="F9" s="548"/>
      <c r="G9" s="226" t="s">
        <v>75</v>
      </c>
      <c r="H9" s="253" t="s">
        <v>225</v>
      </c>
      <c r="I9" s="253"/>
      <c r="J9" s="253"/>
      <c r="K9" s="253"/>
      <c r="L9" s="222" t="s">
        <v>75</v>
      </c>
      <c r="M9" s="253" t="s">
        <v>224</v>
      </c>
      <c r="N9" s="253"/>
      <c r="O9" s="253"/>
      <c r="P9" s="253"/>
      <c r="Q9" s="222" t="s">
        <v>75</v>
      </c>
      <c r="R9" s="253" t="s">
        <v>223</v>
      </c>
      <c r="S9" s="252"/>
      <c r="T9" s="252"/>
      <c r="U9" s="252"/>
      <c r="V9" s="252"/>
      <c r="W9" s="252"/>
      <c r="X9" s="252"/>
      <c r="Y9" s="252"/>
      <c r="Z9" s="252"/>
      <c r="AA9" s="252"/>
      <c r="AB9" s="252"/>
      <c r="AC9" s="252"/>
      <c r="AD9" s="251"/>
    </row>
    <row r="10" spans="2:30" ht="23.25" customHeight="1" x14ac:dyDescent="0.2">
      <c r="B10" s="549" t="s">
        <v>222</v>
      </c>
      <c r="C10" s="550"/>
      <c r="D10" s="550"/>
      <c r="E10" s="550"/>
      <c r="F10" s="551"/>
      <c r="G10" s="222" t="s">
        <v>75</v>
      </c>
      <c r="H10" s="236" t="s">
        <v>243</v>
      </c>
      <c r="I10" s="235"/>
      <c r="J10" s="235"/>
      <c r="K10" s="235"/>
      <c r="L10" s="235"/>
      <c r="M10" s="235"/>
      <c r="N10" s="236"/>
      <c r="O10" s="235"/>
      <c r="P10" s="222" t="s">
        <v>75</v>
      </c>
      <c r="Q10" s="236" t="s">
        <v>242</v>
      </c>
      <c r="R10" s="235"/>
      <c r="S10" s="236"/>
      <c r="T10" s="249"/>
      <c r="U10" s="249"/>
      <c r="V10" s="249"/>
      <c r="W10" s="249"/>
      <c r="X10" s="249"/>
      <c r="Y10" s="249"/>
      <c r="Z10" s="249"/>
      <c r="AA10" s="249"/>
      <c r="AB10" s="249"/>
      <c r="AC10" s="249"/>
      <c r="AD10" s="248"/>
    </row>
    <row r="11" spans="2:30" ht="23.25" customHeight="1" x14ac:dyDescent="0.2">
      <c r="B11" s="552"/>
      <c r="C11" s="553"/>
      <c r="D11" s="553"/>
      <c r="E11" s="553"/>
      <c r="F11" s="554"/>
      <c r="G11" s="238" t="s">
        <v>75</v>
      </c>
      <c r="H11" s="218" t="s">
        <v>241</v>
      </c>
      <c r="I11" s="217"/>
      <c r="J11" s="217"/>
      <c r="K11" s="217"/>
      <c r="L11" s="217"/>
      <c r="M11" s="217"/>
      <c r="N11" s="217"/>
      <c r="O11" s="217"/>
      <c r="P11" s="222" t="s">
        <v>75</v>
      </c>
      <c r="Q11" s="218" t="s">
        <v>240</v>
      </c>
      <c r="R11" s="217"/>
      <c r="S11" s="247"/>
      <c r="T11" s="247"/>
      <c r="U11" s="247"/>
      <c r="V11" s="247"/>
      <c r="W11" s="247"/>
      <c r="X11" s="247"/>
      <c r="Y11" s="247"/>
      <c r="Z11" s="247"/>
      <c r="AA11" s="247"/>
      <c r="AB11" s="247"/>
      <c r="AC11" s="247"/>
      <c r="AD11" s="246"/>
    </row>
    <row r="12" spans="2:30" ht="23.25" customHeight="1" x14ac:dyDescent="0.2">
      <c r="B12" s="549" t="s">
        <v>221</v>
      </c>
      <c r="C12" s="550"/>
      <c r="D12" s="550"/>
      <c r="E12" s="550"/>
      <c r="F12" s="551"/>
      <c r="G12" s="222" t="s">
        <v>75</v>
      </c>
      <c r="H12" s="236" t="s">
        <v>220</v>
      </c>
      <c r="I12" s="235"/>
      <c r="J12" s="235"/>
      <c r="K12" s="235"/>
      <c r="L12" s="235"/>
      <c r="M12" s="235"/>
      <c r="N12" s="235"/>
      <c r="O12" s="235"/>
      <c r="P12" s="235"/>
      <c r="Q12" s="235"/>
      <c r="R12" s="235"/>
      <c r="S12" s="222" t="s">
        <v>75</v>
      </c>
      <c r="T12" s="236" t="s">
        <v>219</v>
      </c>
      <c r="U12" s="249"/>
      <c r="V12" s="249"/>
      <c r="W12" s="249"/>
      <c r="X12" s="249"/>
      <c r="Y12" s="249"/>
      <c r="Z12" s="249"/>
      <c r="AA12" s="249"/>
      <c r="AB12" s="249"/>
      <c r="AC12" s="249"/>
      <c r="AD12" s="248"/>
    </row>
    <row r="13" spans="2:30" ht="23.25" customHeight="1" x14ac:dyDescent="0.2">
      <c r="B13" s="552"/>
      <c r="C13" s="553"/>
      <c r="D13" s="553"/>
      <c r="E13" s="553"/>
      <c r="F13" s="554"/>
      <c r="G13" s="238" t="s">
        <v>75</v>
      </c>
      <c r="H13" s="218" t="s">
        <v>218</v>
      </c>
      <c r="I13" s="217"/>
      <c r="J13" s="217"/>
      <c r="K13" s="217"/>
      <c r="L13" s="217"/>
      <c r="M13" s="217"/>
      <c r="N13" s="217"/>
      <c r="O13" s="217"/>
      <c r="P13" s="217"/>
      <c r="Q13" s="217"/>
      <c r="R13" s="217"/>
      <c r="S13" s="247"/>
      <c r="T13" s="247"/>
      <c r="U13" s="247"/>
      <c r="V13" s="247"/>
      <c r="W13" s="247"/>
      <c r="X13" s="247"/>
      <c r="Y13" s="247"/>
      <c r="Z13" s="247"/>
      <c r="AA13" s="247"/>
      <c r="AB13" s="247"/>
      <c r="AC13" s="247"/>
      <c r="AD13" s="246"/>
    </row>
    <row r="14" spans="2:30" s="213" customFormat="1" x14ac:dyDescent="0.2"/>
    <row r="15" spans="2:30" s="213" customFormat="1" x14ac:dyDescent="0.2">
      <c r="B15" s="213" t="s">
        <v>239</v>
      </c>
    </row>
    <row r="16" spans="2:30" s="213" customFormat="1" x14ac:dyDescent="0.2">
      <c r="B16" s="213" t="s">
        <v>217</v>
      </c>
      <c r="AC16" s="229"/>
      <c r="AD16" s="229"/>
    </row>
    <row r="17" spans="2:30" s="213" customFormat="1" ht="6" customHeight="1" x14ac:dyDescent="0.2"/>
    <row r="18" spans="2:30" s="213" customFormat="1" ht="4.5" customHeight="1" x14ac:dyDescent="0.2">
      <c r="B18" s="525" t="s">
        <v>212</v>
      </c>
      <c r="C18" s="526"/>
      <c r="D18" s="526"/>
      <c r="E18" s="526"/>
      <c r="F18" s="527"/>
      <c r="G18" s="237"/>
      <c r="H18" s="236"/>
      <c r="I18" s="236"/>
      <c r="J18" s="236"/>
      <c r="K18" s="236"/>
      <c r="L18" s="236"/>
      <c r="M18" s="236"/>
      <c r="N18" s="236"/>
      <c r="O18" s="236"/>
      <c r="P18" s="236"/>
      <c r="Q18" s="236"/>
      <c r="R18" s="236"/>
      <c r="S18" s="236"/>
      <c r="T18" s="236"/>
      <c r="U18" s="236"/>
      <c r="V18" s="236"/>
      <c r="W18" s="236"/>
      <c r="X18" s="236"/>
      <c r="Y18" s="236"/>
      <c r="Z18" s="237"/>
      <c r="AA18" s="236"/>
      <c r="AB18" s="236"/>
      <c r="AC18" s="555"/>
      <c r="AD18" s="556"/>
    </row>
    <row r="19" spans="2:30" s="213" customFormat="1" ht="15.75" customHeight="1" x14ac:dyDescent="0.2">
      <c r="B19" s="528"/>
      <c r="C19" s="529"/>
      <c r="D19" s="529"/>
      <c r="E19" s="529"/>
      <c r="F19" s="530"/>
      <c r="G19" s="228"/>
      <c r="H19" s="213" t="s">
        <v>238</v>
      </c>
      <c r="Z19" s="239"/>
      <c r="AA19" s="233" t="s">
        <v>205</v>
      </c>
      <c r="AB19" s="233" t="s">
        <v>200</v>
      </c>
      <c r="AC19" s="233" t="s">
        <v>204</v>
      </c>
      <c r="AD19" s="221"/>
    </row>
    <row r="20" spans="2:30" s="213" customFormat="1" ht="18.75" customHeight="1" x14ac:dyDescent="0.2">
      <c r="B20" s="528"/>
      <c r="C20" s="529"/>
      <c r="D20" s="529"/>
      <c r="E20" s="529"/>
      <c r="F20" s="530"/>
      <c r="G20" s="228"/>
      <c r="I20" s="231" t="s">
        <v>203</v>
      </c>
      <c r="J20" s="539" t="s">
        <v>211</v>
      </c>
      <c r="K20" s="540"/>
      <c r="L20" s="540"/>
      <c r="M20" s="540"/>
      <c r="N20" s="540"/>
      <c r="O20" s="540"/>
      <c r="P20" s="540"/>
      <c r="Q20" s="540"/>
      <c r="R20" s="540"/>
      <c r="S20" s="540"/>
      <c r="T20" s="540"/>
      <c r="U20" s="240"/>
      <c r="V20" s="538"/>
      <c r="W20" s="541"/>
      <c r="X20" s="230" t="s">
        <v>201</v>
      </c>
      <c r="Z20" s="223"/>
      <c r="AA20" s="258"/>
      <c r="AB20" s="222"/>
      <c r="AC20" s="258"/>
      <c r="AD20" s="221"/>
    </row>
    <row r="21" spans="2:30" s="213" customFormat="1" ht="18.75" customHeight="1" x14ac:dyDescent="0.2">
      <c r="B21" s="528"/>
      <c r="C21" s="529"/>
      <c r="D21" s="529"/>
      <c r="E21" s="529"/>
      <c r="F21" s="530"/>
      <c r="G21" s="228"/>
      <c r="I21" s="231" t="s">
        <v>202</v>
      </c>
      <c r="J21" s="241" t="s">
        <v>210</v>
      </c>
      <c r="K21" s="240"/>
      <c r="L21" s="240"/>
      <c r="M21" s="240"/>
      <c r="N21" s="240"/>
      <c r="O21" s="240"/>
      <c r="P21" s="240"/>
      <c r="Q21" s="240"/>
      <c r="R21" s="240"/>
      <c r="S21" s="240"/>
      <c r="T21" s="240"/>
      <c r="U21" s="230"/>
      <c r="V21" s="542"/>
      <c r="W21" s="543"/>
      <c r="X21" s="224" t="s">
        <v>201</v>
      </c>
      <c r="Y21" s="214"/>
      <c r="Z21" s="223"/>
      <c r="AA21" s="222" t="s">
        <v>75</v>
      </c>
      <c r="AB21" s="222" t="s">
        <v>200</v>
      </c>
      <c r="AC21" s="222" t="s">
        <v>75</v>
      </c>
      <c r="AD21" s="221"/>
    </row>
    <row r="22" spans="2:30" s="213" customFormat="1" x14ac:dyDescent="0.2">
      <c r="B22" s="528"/>
      <c r="C22" s="529"/>
      <c r="D22" s="529"/>
      <c r="E22" s="529"/>
      <c r="F22" s="530"/>
      <c r="G22" s="228"/>
      <c r="H22" s="213" t="s">
        <v>209</v>
      </c>
      <c r="Z22" s="228"/>
      <c r="AC22" s="229"/>
      <c r="AD22" s="221"/>
    </row>
    <row r="23" spans="2:30" s="213" customFormat="1" ht="15.75" customHeight="1" x14ac:dyDescent="0.2">
      <c r="B23" s="528"/>
      <c r="C23" s="529"/>
      <c r="D23" s="529"/>
      <c r="E23" s="529"/>
      <c r="F23" s="530"/>
      <c r="G23" s="228"/>
      <c r="H23" s="213" t="s">
        <v>216</v>
      </c>
      <c r="T23" s="214"/>
      <c r="V23" s="214"/>
      <c r="Z23" s="223"/>
      <c r="AA23" s="229"/>
      <c r="AB23" s="229"/>
      <c r="AC23" s="229"/>
      <c r="AD23" s="221"/>
    </row>
    <row r="24" spans="2:30" s="213" customFormat="1" ht="30" customHeight="1" x14ac:dyDescent="0.2">
      <c r="B24" s="528"/>
      <c r="C24" s="529"/>
      <c r="D24" s="529"/>
      <c r="E24" s="529"/>
      <c r="F24" s="530"/>
      <c r="G24" s="228"/>
      <c r="I24" s="231" t="s">
        <v>208</v>
      </c>
      <c r="J24" s="539" t="s">
        <v>215</v>
      </c>
      <c r="K24" s="540"/>
      <c r="L24" s="540"/>
      <c r="M24" s="540"/>
      <c r="N24" s="540"/>
      <c r="O24" s="540"/>
      <c r="P24" s="540"/>
      <c r="Q24" s="540"/>
      <c r="R24" s="540"/>
      <c r="S24" s="540"/>
      <c r="T24" s="540"/>
      <c r="U24" s="557"/>
      <c r="V24" s="538"/>
      <c r="W24" s="541"/>
      <c r="X24" s="230" t="s">
        <v>201</v>
      </c>
      <c r="Y24" s="214"/>
      <c r="Z24" s="223"/>
      <c r="AA24" s="222" t="s">
        <v>75</v>
      </c>
      <c r="AB24" s="222" t="s">
        <v>200</v>
      </c>
      <c r="AC24" s="222" t="s">
        <v>75</v>
      </c>
      <c r="AD24" s="221"/>
    </row>
    <row r="25" spans="2:30" s="213" customFormat="1" ht="6" customHeight="1" x14ac:dyDescent="0.2">
      <c r="B25" s="531"/>
      <c r="C25" s="532"/>
      <c r="D25" s="532"/>
      <c r="E25" s="532"/>
      <c r="F25" s="533"/>
      <c r="G25" s="219"/>
      <c r="H25" s="218"/>
      <c r="I25" s="218"/>
      <c r="J25" s="218"/>
      <c r="K25" s="218"/>
      <c r="L25" s="218"/>
      <c r="M25" s="218"/>
      <c r="N25" s="218"/>
      <c r="O25" s="218"/>
      <c r="P25" s="218"/>
      <c r="Q25" s="218"/>
      <c r="R25" s="218"/>
      <c r="S25" s="218"/>
      <c r="T25" s="220"/>
      <c r="U25" s="220"/>
      <c r="V25" s="218"/>
      <c r="W25" s="218"/>
      <c r="X25" s="218"/>
      <c r="Y25" s="218"/>
      <c r="Z25" s="219"/>
      <c r="AA25" s="218"/>
      <c r="AB25" s="218"/>
      <c r="AC25" s="217"/>
      <c r="AD25" s="216"/>
    </row>
    <row r="26" spans="2:30" s="213" customFormat="1" ht="9.75" customHeight="1" x14ac:dyDescent="0.2">
      <c r="B26" s="215"/>
      <c r="C26" s="215"/>
      <c r="D26" s="215"/>
      <c r="E26" s="215"/>
      <c r="F26" s="215"/>
      <c r="T26" s="214"/>
      <c r="U26" s="214"/>
    </row>
    <row r="27" spans="2:30" s="213" customFormat="1" x14ac:dyDescent="0.2">
      <c r="B27" s="213" t="s">
        <v>214</v>
      </c>
      <c r="C27" s="215"/>
      <c r="D27" s="215"/>
      <c r="E27" s="215"/>
      <c r="F27" s="215"/>
      <c r="T27" s="214"/>
      <c r="U27" s="214"/>
    </row>
    <row r="28" spans="2:30" s="213" customFormat="1" ht="6.75" customHeight="1" x14ac:dyDescent="0.2">
      <c r="B28" s="215"/>
      <c r="C28" s="215"/>
      <c r="D28" s="215"/>
      <c r="E28" s="215"/>
      <c r="F28" s="215"/>
      <c r="T28" s="214"/>
      <c r="U28" s="214"/>
    </row>
    <row r="29" spans="2:30" s="213" customFormat="1" ht="4.5" customHeight="1" x14ac:dyDescent="0.2">
      <c r="B29" s="525" t="s">
        <v>212</v>
      </c>
      <c r="C29" s="526"/>
      <c r="D29" s="526"/>
      <c r="E29" s="526"/>
      <c r="F29" s="527"/>
      <c r="G29" s="237"/>
      <c r="H29" s="236"/>
      <c r="I29" s="236"/>
      <c r="J29" s="236"/>
      <c r="K29" s="236"/>
      <c r="L29" s="236"/>
      <c r="M29" s="236"/>
      <c r="N29" s="236"/>
      <c r="O29" s="236"/>
      <c r="P29" s="236"/>
      <c r="Q29" s="236"/>
      <c r="R29" s="236"/>
      <c r="S29" s="236"/>
      <c r="T29" s="236"/>
      <c r="U29" s="236"/>
      <c r="V29" s="236"/>
      <c r="W29" s="236"/>
      <c r="X29" s="236"/>
      <c r="Y29" s="236"/>
      <c r="Z29" s="237"/>
      <c r="AA29" s="236"/>
      <c r="AB29" s="236"/>
      <c r="AC29" s="235"/>
      <c r="AD29" s="234"/>
    </row>
    <row r="30" spans="2:30" s="213" customFormat="1" ht="15.75" customHeight="1" x14ac:dyDescent="0.2">
      <c r="B30" s="528"/>
      <c r="C30" s="529"/>
      <c r="D30" s="529"/>
      <c r="E30" s="529"/>
      <c r="F30" s="530"/>
      <c r="G30" s="228"/>
      <c r="H30" s="213" t="s">
        <v>237</v>
      </c>
      <c r="Z30" s="228"/>
      <c r="AA30" s="233" t="s">
        <v>205</v>
      </c>
      <c r="AB30" s="233" t="s">
        <v>200</v>
      </c>
      <c r="AC30" s="233" t="s">
        <v>204</v>
      </c>
      <c r="AD30" s="232"/>
    </row>
    <row r="31" spans="2:30" s="213" customFormat="1" ht="18.75" customHeight="1" x14ac:dyDescent="0.2">
      <c r="B31" s="528"/>
      <c r="C31" s="529"/>
      <c r="D31" s="529"/>
      <c r="E31" s="529"/>
      <c r="F31" s="530"/>
      <c r="G31" s="228"/>
      <c r="I31" s="231" t="s">
        <v>203</v>
      </c>
      <c r="J31" s="539" t="s">
        <v>211</v>
      </c>
      <c r="K31" s="540"/>
      <c r="L31" s="540"/>
      <c r="M31" s="540"/>
      <c r="N31" s="540"/>
      <c r="O31" s="540"/>
      <c r="P31" s="540"/>
      <c r="Q31" s="540"/>
      <c r="R31" s="540"/>
      <c r="S31" s="540"/>
      <c r="T31" s="540"/>
      <c r="U31" s="230"/>
      <c r="V31" s="538"/>
      <c r="W31" s="541"/>
      <c r="X31" s="230" t="s">
        <v>201</v>
      </c>
      <c r="Z31" s="228"/>
      <c r="AA31" s="258"/>
      <c r="AB31" s="222"/>
      <c r="AC31" s="258"/>
      <c r="AD31" s="221"/>
    </row>
    <row r="32" spans="2:30" s="213" customFormat="1" ht="18.75" customHeight="1" x14ac:dyDescent="0.2">
      <c r="B32" s="528"/>
      <c r="C32" s="529"/>
      <c r="D32" s="529"/>
      <c r="E32" s="529"/>
      <c r="F32" s="530"/>
      <c r="G32" s="228"/>
      <c r="I32" s="227" t="s">
        <v>202</v>
      </c>
      <c r="J32" s="259" t="s">
        <v>210</v>
      </c>
      <c r="K32" s="218"/>
      <c r="L32" s="218"/>
      <c r="M32" s="218"/>
      <c r="N32" s="218"/>
      <c r="O32" s="218"/>
      <c r="P32" s="218"/>
      <c r="Q32" s="218"/>
      <c r="R32" s="218"/>
      <c r="S32" s="218"/>
      <c r="T32" s="218"/>
      <c r="U32" s="224"/>
      <c r="V32" s="542"/>
      <c r="W32" s="543"/>
      <c r="X32" s="224" t="s">
        <v>201</v>
      </c>
      <c r="Y32" s="214"/>
      <c r="Z32" s="223"/>
      <c r="AA32" s="222" t="s">
        <v>75</v>
      </c>
      <c r="AB32" s="222" t="s">
        <v>200</v>
      </c>
      <c r="AC32" s="222" t="s">
        <v>75</v>
      </c>
      <c r="AD32" s="221"/>
    </row>
    <row r="33" spans="2:30" s="213" customFormat="1" ht="6" customHeight="1" x14ac:dyDescent="0.2">
      <c r="B33" s="531"/>
      <c r="C33" s="532"/>
      <c r="D33" s="532"/>
      <c r="E33" s="532"/>
      <c r="F33" s="533"/>
      <c r="G33" s="219"/>
      <c r="H33" s="218"/>
      <c r="I33" s="218"/>
      <c r="J33" s="218"/>
      <c r="K33" s="218"/>
      <c r="L33" s="218"/>
      <c r="M33" s="218"/>
      <c r="N33" s="218"/>
      <c r="O33" s="218"/>
      <c r="P33" s="218"/>
      <c r="Q33" s="218"/>
      <c r="R33" s="218"/>
      <c r="S33" s="218"/>
      <c r="T33" s="220"/>
      <c r="U33" s="220"/>
      <c r="V33" s="218"/>
      <c r="W33" s="218"/>
      <c r="X33" s="218"/>
      <c r="Y33" s="218"/>
      <c r="Z33" s="219"/>
      <c r="AA33" s="218"/>
      <c r="AB33" s="218"/>
      <c r="AC33" s="217"/>
      <c r="AD33" s="216"/>
    </row>
    <row r="34" spans="2:30" s="213" customFormat="1" ht="9.75" customHeight="1" x14ac:dyDescent="0.2">
      <c r="B34" s="215"/>
      <c r="C34" s="215"/>
      <c r="D34" s="215"/>
      <c r="E34" s="215"/>
      <c r="F34" s="215"/>
      <c r="T34" s="214"/>
      <c r="U34" s="214"/>
    </row>
    <row r="35" spans="2:30" s="213" customFormat="1" ht="13.5" customHeight="1" x14ac:dyDescent="0.2">
      <c r="B35" s="213" t="s">
        <v>236</v>
      </c>
      <c r="C35" s="215"/>
      <c r="D35" s="215"/>
      <c r="E35" s="215"/>
      <c r="F35" s="215"/>
      <c r="T35" s="214"/>
      <c r="U35" s="214"/>
    </row>
    <row r="36" spans="2:30" s="213" customFormat="1" ht="6.75" customHeight="1" x14ac:dyDescent="0.2">
      <c r="B36" s="215"/>
      <c r="C36" s="215"/>
      <c r="D36" s="215"/>
      <c r="E36" s="215"/>
      <c r="F36" s="215"/>
      <c r="T36" s="214"/>
      <c r="U36" s="214"/>
    </row>
    <row r="37" spans="2:30" s="213" customFormat="1" ht="4.5" customHeight="1" x14ac:dyDescent="0.2">
      <c r="B37" s="525" t="s">
        <v>212</v>
      </c>
      <c r="C37" s="526"/>
      <c r="D37" s="526"/>
      <c r="E37" s="526"/>
      <c r="F37" s="527"/>
      <c r="G37" s="237"/>
      <c r="H37" s="236"/>
      <c r="I37" s="236"/>
      <c r="J37" s="236"/>
      <c r="K37" s="236"/>
      <c r="L37" s="236"/>
      <c r="M37" s="236"/>
      <c r="N37" s="236"/>
      <c r="O37" s="236"/>
      <c r="P37" s="236"/>
      <c r="Q37" s="236"/>
      <c r="R37" s="236"/>
      <c r="S37" s="236"/>
      <c r="T37" s="236"/>
      <c r="U37" s="236"/>
      <c r="V37" s="236"/>
      <c r="W37" s="236"/>
      <c r="X37" s="236"/>
      <c r="Y37" s="236"/>
      <c r="Z37" s="237"/>
      <c r="AA37" s="236"/>
      <c r="AB37" s="236"/>
      <c r="AC37" s="235"/>
      <c r="AD37" s="234"/>
    </row>
    <row r="38" spans="2:30" s="213" customFormat="1" ht="15.75" customHeight="1" x14ac:dyDescent="0.2">
      <c r="B38" s="531"/>
      <c r="C38" s="532"/>
      <c r="D38" s="532"/>
      <c r="E38" s="532"/>
      <c r="F38" s="533"/>
      <c r="G38" s="228"/>
      <c r="H38" s="213" t="s">
        <v>213</v>
      </c>
      <c r="I38" s="218"/>
      <c r="J38" s="218"/>
      <c r="K38" s="218"/>
      <c r="L38" s="218"/>
      <c r="M38" s="218"/>
      <c r="N38" s="218"/>
      <c r="O38" s="218"/>
      <c r="P38" s="218"/>
      <c r="Q38" s="218"/>
      <c r="R38" s="218"/>
      <c r="S38" s="218"/>
      <c r="T38" s="218"/>
      <c r="U38" s="218"/>
      <c r="V38" s="218"/>
      <c r="W38" s="218"/>
      <c r="X38" s="218"/>
      <c r="Z38" s="228"/>
      <c r="AA38" s="233" t="s">
        <v>205</v>
      </c>
      <c r="AB38" s="233" t="s">
        <v>200</v>
      </c>
      <c r="AC38" s="233" t="s">
        <v>204</v>
      </c>
      <c r="AD38" s="232"/>
    </row>
    <row r="39" spans="2:30" s="213" customFormat="1" ht="18.75" customHeight="1" x14ac:dyDescent="0.2">
      <c r="B39" s="528"/>
      <c r="C39" s="526"/>
      <c r="D39" s="529"/>
      <c r="E39" s="529"/>
      <c r="F39" s="530"/>
      <c r="G39" s="228"/>
      <c r="I39" s="227" t="s">
        <v>203</v>
      </c>
      <c r="J39" s="544" t="s">
        <v>211</v>
      </c>
      <c r="K39" s="545"/>
      <c r="L39" s="545"/>
      <c r="M39" s="545"/>
      <c r="N39" s="545"/>
      <c r="O39" s="545"/>
      <c r="P39" s="545"/>
      <c r="Q39" s="545"/>
      <c r="R39" s="545"/>
      <c r="S39" s="545"/>
      <c r="T39" s="545"/>
      <c r="U39" s="224"/>
      <c r="V39" s="546"/>
      <c r="W39" s="542"/>
      <c r="X39" s="224" t="s">
        <v>201</v>
      </c>
      <c r="Z39" s="228"/>
      <c r="AA39" s="258"/>
      <c r="AB39" s="222"/>
      <c r="AC39" s="258"/>
      <c r="AD39" s="221"/>
    </row>
    <row r="40" spans="2:30" s="213" customFormat="1" ht="18.75" customHeight="1" x14ac:dyDescent="0.2">
      <c r="B40" s="528"/>
      <c r="C40" s="529"/>
      <c r="D40" s="529"/>
      <c r="E40" s="529"/>
      <c r="F40" s="530"/>
      <c r="G40" s="228"/>
      <c r="I40" s="227" t="s">
        <v>202</v>
      </c>
      <c r="J40" s="259" t="s">
        <v>210</v>
      </c>
      <c r="K40" s="218"/>
      <c r="L40" s="218"/>
      <c r="M40" s="218"/>
      <c r="N40" s="218"/>
      <c r="O40" s="218"/>
      <c r="P40" s="218"/>
      <c r="Q40" s="218"/>
      <c r="R40" s="218"/>
      <c r="S40" s="218"/>
      <c r="T40" s="218"/>
      <c r="U40" s="224"/>
      <c r="V40" s="537"/>
      <c r="W40" s="538"/>
      <c r="X40" s="224" t="s">
        <v>201</v>
      </c>
      <c r="Y40" s="214"/>
      <c r="Z40" s="223"/>
      <c r="AA40" s="222" t="s">
        <v>75</v>
      </c>
      <c r="AB40" s="222" t="s">
        <v>200</v>
      </c>
      <c r="AC40" s="222" t="s">
        <v>75</v>
      </c>
      <c r="AD40" s="221"/>
    </row>
    <row r="41" spans="2:30" s="213" customFormat="1" ht="6" customHeight="1" x14ac:dyDescent="0.2">
      <c r="B41" s="531"/>
      <c r="C41" s="532"/>
      <c r="D41" s="532"/>
      <c r="E41" s="532"/>
      <c r="F41" s="533"/>
      <c r="G41" s="219"/>
      <c r="H41" s="218"/>
      <c r="I41" s="218"/>
      <c r="J41" s="218"/>
      <c r="K41" s="218"/>
      <c r="L41" s="218"/>
      <c r="M41" s="218"/>
      <c r="N41" s="218"/>
      <c r="O41" s="218"/>
      <c r="P41" s="218"/>
      <c r="Q41" s="218"/>
      <c r="R41" s="218"/>
      <c r="S41" s="218"/>
      <c r="T41" s="220"/>
      <c r="U41" s="220"/>
      <c r="V41" s="218"/>
      <c r="W41" s="218"/>
      <c r="X41" s="218"/>
      <c r="Y41" s="218"/>
      <c r="Z41" s="219"/>
      <c r="AA41" s="218"/>
      <c r="AB41" s="218"/>
      <c r="AC41" s="217"/>
      <c r="AD41" s="216"/>
    </row>
    <row r="42" spans="2:30" s="213" customFormat="1" ht="4.5" customHeight="1" x14ac:dyDescent="0.2">
      <c r="B42" s="525" t="s">
        <v>207</v>
      </c>
      <c r="C42" s="526"/>
      <c r="D42" s="526"/>
      <c r="E42" s="526"/>
      <c r="F42" s="527"/>
      <c r="G42" s="237"/>
      <c r="H42" s="236"/>
      <c r="I42" s="236"/>
      <c r="J42" s="236"/>
      <c r="K42" s="236"/>
      <c r="L42" s="236"/>
      <c r="M42" s="236"/>
      <c r="N42" s="236"/>
      <c r="O42" s="236"/>
      <c r="P42" s="236"/>
      <c r="Q42" s="236"/>
      <c r="R42" s="236"/>
      <c r="S42" s="236"/>
      <c r="T42" s="236"/>
      <c r="U42" s="236"/>
      <c r="V42" s="236"/>
      <c r="W42" s="236"/>
      <c r="X42" s="236"/>
      <c r="Y42" s="236"/>
      <c r="Z42" s="237"/>
      <c r="AA42" s="236"/>
      <c r="AB42" s="236"/>
      <c r="AC42" s="235"/>
      <c r="AD42" s="234"/>
    </row>
    <row r="43" spans="2:30" s="213" customFormat="1" ht="15.75" customHeight="1" x14ac:dyDescent="0.2">
      <c r="B43" s="528"/>
      <c r="C43" s="529"/>
      <c r="D43" s="529"/>
      <c r="E43" s="529"/>
      <c r="F43" s="530"/>
      <c r="G43" s="228"/>
      <c r="H43" s="213" t="s">
        <v>206</v>
      </c>
      <c r="Z43" s="228"/>
      <c r="AA43" s="233" t="s">
        <v>205</v>
      </c>
      <c r="AB43" s="233" t="s">
        <v>200</v>
      </c>
      <c r="AC43" s="233" t="s">
        <v>204</v>
      </c>
      <c r="AD43" s="232"/>
    </row>
    <row r="44" spans="2:30" s="213" customFormat="1" ht="30" customHeight="1" x14ac:dyDescent="0.2">
      <c r="B44" s="528"/>
      <c r="C44" s="529"/>
      <c r="D44" s="529"/>
      <c r="E44" s="529"/>
      <c r="F44" s="530"/>
      <c r="G44" s="228"/>
      <c r="I44" s="231" t="s">
        <v>203</v>
      </c>
      <c r="J44" s="534" t="s">
        <v>235</v>
      </c>
      <c r="K44" s="535"/>
      <c r="L44" s="535"/>
      <c r="M44" s="535"/>
      <c r="N44" s="535"/>
      <c r="O44" s="535"/>
      <c r="P44" s="535"/>
      <c r="Q44" s="535"/>
      <c r="R44" s="535"/>
      <c r="S44" s="535"/>
      <c r="T44" s="535"/>
      <c r="U44" s="536"/>
      <c r="V44" s="537"/>
      <c r="W44" s="538"/>
      <c r="X44" s="230" t="s">
        <v>201</v>
      </c>
      <c r="Z44" s="228"/>
      <c r="AA44" s="258"/>
      <c r="AB44" s="222"/>
      <c r="AC44" s="258"/>
      <c r="AD44" s="221"/>
    </row>
    <row r="45" spans="2:30" s="213" customFormat="1" ht="33" customHeight="1" x14ac:dyDescent="0.2">
      <c r="B45" s="528"/>
      <c r="C45" s="529"/>
      <c r="D45" s="529"/>
      <c r="E45" s="529"/>
      <c r="F45" s="530"/>
      <c r="G45" s="228"/>
      <c r="I45" s="231" t="s">
        <v>202</v>
      </c>
      <c r="J45" s="534" t="s">
        <v>234</v>
      </c>
      <c r="K45" s="535"/>
      <c r="L45" s="535"/>
      <c r="M45" s="535"/>
      <c r="N45" s="535"/>
      <c r="O45" s="535"/>
      <c r="P45" s="535"/>
      <c r="Q45" s="535"/>
      <c r="R45" s="535"/>
      <c r="S45" s="535"/>
      <c r="T45" s="535"/>
      <c r="U45" s="536"/>
      <c r="V45" s="537"/>
      <c r="W45" s="538"/>
      <c r="X45" s="224" t="s">
        <v>201</v>
      </c>
      <c r="Y45" s="214"/>
      <c r="Z45" s="223"/>
      <c r="AA45" s="222" t="s">
        <v>75</v>
      </c>
      <c r="AB45" s="222" t="s">
        <v>200</v>
      </c>
      <c r="AC45" s="222" t="s">
        <v>75</v>
      </c>
      <c r="AD45" s="221"/>
    </row>
    <row r="46" spans="2:30" s="213" customFormat="1" ht="6" customHeight="1" x14ac:dyDescent="0.2">
      <c r="B46" s="531"/>
      <c r="C46" s="532"/>
      <c r="D46" s="532"/>
      <c r="E46" s="532"/>
      <c r="F46" s="533"/>
      <c r="G46" s="219"/>
      <c r="H46" s="218"/>
      <c r="I46" s="218"/>
      <c r="J46" s="218"/>
      <c r="K46" s="218"/>
      <c r="L46" s="218"/>
      <c r="M46" s="218"/>
      <c r="N46" s="218"/>
      <c r="O46" s="218"/>
      <c r="P46" s="218"/>
      <c r="Q46" s="218"/>
      <c r="R46" s="218"/>
      <c r="S46" s="218"/>
      <c r="T46" s="220"/>
      <c r="U46" s="220"/>
      <c r="V46" s="218"/>
      <c r="W46" s="218"/>
      <c r="X46" s="218"/>
      <c r="Y46" s="218"/>
      <c r="Z46" s="219"/>
      <c r="AA46" s="218"/>
      <c r="AB46" s="218"/>
      <c r="AC46" s="217"/>
      <c r="AD46" s="216"/>
    </row>
    <row r="47" spans="2:30" s="213" customFormat="1" ht="6" customHeight="1" x14ac:dyDescent="0.2">
      <c r="B47" s="215"/>
      <c r="C47" s="215"/>
      <c r="D47" s="215"/>
      <c r="E47" s="215"/>
      <c r="F47" s="215"/>
      <c r="T47" s="214"/>
      <c r="U47" s="214"/>
    </row>
    <row r="111" spans="3:7" x14ac:dyDescent="0.2">
      <c r="C111" s="212"/>
      <c r="D111" s="212"/>
      <c r="E111" s="212"/>
      <c r="F111" s="212"/>
      <c r="G111" s="212"/>
    </row>
    <row r="112" spans="3:7" x14ac:dyDescent="0.2">
      <c r="C112" s="211"/>
    </row>
  </sheetData>
  <mergeCells count="30">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2:F46"/>
    <mergeCell ref="J44:U44"/>
    <mergeCell ref="V44:W44"/>
    <mergeCell ref="J45:U45"/>
    <mergeCell ref="V45:W45"/>
  </mergeCells>
  <phoneticPr fontId="48"/>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election activeCell="P16" sqref="P16"/>
    </sheetView>
  </sheetViews>
  <sheetFormatPr defaultColWidth="9" defaultRowHeight="10.8" x14ac:dyDescent="0.2"/>
  <cols>
    <col min="1" max="1" width="5.88671875" style="8" customWidth="1"/>
    <col min="2" max="2" width="19.44140625" style="9"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19.44140625" style="9"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19.44140625" style="9"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19.44140625" style="9"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19.44140625" style="9"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19.44140625" style="9"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19.44140625" style="9"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19.44140625" style="9"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19.44140625" style="9"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19.44140625" style="9"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19.44140625" style="9"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19.44140625" style="9"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19.44140625" style="9"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19.44140625" style="9"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19.44140625" style="9"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19.44140625" style="9"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19.44140625" style="9"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19.44140625" style="9"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19.44140625" style="9"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19.44140625" style="9"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19.44140625" style="9"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19.44140625" style="9"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19.44140625" style="9"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19.44140625" style="9"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19.44140625" style="9"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19.44140625" style="9"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19.44140625" style="9"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19.44140625" style="9"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19.44140625" style="9"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19.44140625" style="9"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19.44140625" style="9"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19.44140625" style="9"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19.44140625" style="9"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19.44140625" style="9"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19.44140625" style="9"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19.44140625" style="9"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19.44140625" style="9"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19.44140625" style="9"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19.44140625" style="9"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19.44140625" style="9"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19.44140625" style="9"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19.44140625" style="9"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19.44140625" style="9"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19.44140625" style="9"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19.44140625" style="9"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19.44140625" style="9"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19.44140625" style="9"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19.44140625" style="9"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19.44140625" style="9"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19.44140625" style="9"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19.44140625" style="9"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19.44140625" style="9"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19.44140625" style="9"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19.44140625" style="9"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19.44140625" style="9"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19.44140625" style="9"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19.44140625" style="9"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19.44140625" style="9"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19.44140625" style="9"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19.44140625" style="9"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19.44140625" style="9"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19.44140625" style="9"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19.44140625" style="9"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19.44140625" style="9"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17" t="s">
        <v>97</v>
      </c>
      <c r="B1" s="20"/>
      <c r="C1" s="30"/>
      <c r="D1" s="34"/>
      <c r="E1" s="34"/>
      <c r="F1" s="40"/>
      <c r="G1" s="46"/>
    </row>
    <row r="2" spans="1:18" ht="50.25" customHeight="1" x14ac:dyDescent="0.2">
      <c r="A2" s="572" t="s">
        <v>195</v>
      </c>
      <c r="B2" s="572"/>
      <c r="C2" s="572"/>
      <c r="D2" s="572"/>
      <c r="E2" s="572"/>
      <c r="F2" s="572"/>
      <c r="G2" s="572"/>
      <c r="H2" s="572"/>
      <c r="I2" s="572"/>
      <c r="J2" s="572"/>
      <c r="K2" s="572"/>
      <c r="L2" s="572"/>
      <c r="M2" s="572"/>
      <c r="N2" s="572"/>
      <c r="O2" s="572"/>
      <c r="P2" s="95"/>
      <c r="Q2" s="95"/>
      <c r="R2" s="95"/>
    </row>
    <row r="3" spans="1:18" ht="20.25" customHeight="1" x14ac:dyDescent="0.2">
      <c r="A3" s="18"/>
      <c r="B3" s="573" t="s">
        <v>31</v>
      </c>
      <c r="C3" s="574"/>
      <c r="D3" s="575"/>
      <c r="E3" s="18"/>
      <c r="F3" s="41"/>
      <c r="G3" s="18"/>
      <c r="H3" s="18"/>
      <c r="I3" s="18"/>
      <c r="J3" s="18"/>
      <c r="K3" s="18"/>
      <c r="L3" s="18"/>
      <c r="M3" s="18"/>
      <c r="N3" s="18"/>
      <c r="O3" s="18"/>
      <c r="P3" s="95"/>
      <c r="Q3" s="95"/>
      <c r="R3" s="95"/>
    </row>
    <row r="4" spans="1:18" ht="27" customHeight="1" x14ac:dyDescent="0.15">
      <c r="A4" s="576" t="s">
        <v>100</v>
      </c>
      <c r="B4" s="576"/>
      <c r="C4" s="576"/>
      <c r="D4" s="576"/>
      <c r="E4" s="576"/>
      <c r="F4" s="576"/>
      <c r="G4" s="576"/>
      <c r="H4" s="52"/>
      <c r="J4" s="57"/>
      <c r="K4" s="57"/>
      <c r="L4" s="73"/>
      <c r="M4" s="57"/>
      <c r="N4" s="73"/>
      <c r="O4" s="8"/>
      <c r="P4" s="8"/>
      <c r="Q4" s="8"/>
    </row>
    <row r="5" spans="1:18" ht="16.5" customHeight="1" x14ac:dyDescent="0.15">
      <c r="A5" s="19"/>
      <c r="B5" s="21" t="s">
        <v>12</v>
      </c>
      <c r="C5" s="31"/>
      <c r="D5" s="35" t="s">
        <v>7</v>
      </c>
      <c r="E5" s="19"/>
      <c r="F5" s="42"/>
      <c r="G5" s="47" t="s">
        <v>23</v>
      </c>
      <c r="H5" s="52"/>
      <c r="J5" s="57"/>
      <c r="K5" s="57"/>
      <c r="L5" s="73"/>
      <c r="M5" s="57"/>
      <c r="N5" s="73"/>
      <c r="O5" s="8"/>
      <c r="P5" s="8"/>
      <c r="Q5" s="8"/>
    </row>
    <row r="6" spans="1:18" ht="36" customHeight="1" x14ac:dyDescent="0.15">
      <c r="A6" s="577" t="s">
        <v>102</v>
      </c>
      <c r="B6" s="577"/>
      <c r="C6" s="577"/>
      <c r="D6" s="577"/>
      <c r="E6" s="577"/>
      <c r="F6" s="577"/>
      <c r="G6" s="577"/>
      <c r="I6" s="576" t="s">
        <v>21</v>
      </c>
      <c r="J6" s="576"/>
      <c r="K6" s="576"/>
      <c r="L6" s="576"/>
      <c r="M6" s="576"/>
      <c r="N6" s="576"/>
      <c r="R6" s="16"/>
    </row>
    <row r="7" spans="1:18" ht="16.5" customHeight="1" x14ac:dyDescent="0.2">
      <c r="A7" s="563" t="s">
        <v>54</v>
      </c>
      <c r="B7" s="22" t="s">
        <v>196</v>
      </c>
      <c r="C7" s="32" t="s">
        <v>27</v>
      </c>
      <c r="D7" s="36" t="s">
        <v>106</v>
      </c>
      <c r="E7" s="36"/>
      <c r="F7" s="43"/>
      <c r="G7" s="48" t="s">
        <v>23</v>
      </c>
      <c r="I7" s="10"/>
      <c r="J7" s="570"/>
      <c r="K7" s="68"/>
      <c r="L7" s="567" t="s">
        <v>45</v>
      </c>
      <c r="M7" s="568"/>
      <c r="N7" s="569"/>
    </row>
    <row r="8" spans="1:18" ht="16.5" customHeight="1" x14ac:dyDescent="0.2">
      <c r="A8" s="564"/>
      <c r="B8" s="23" t="s">
        <v>79</v>
      </c>
      <c r="D8" s="37" t="s">
        <v>107</v>
      </c>
      <c r="E8" s="37" t="s">
        <v>6</v>
      </c>
      <c r="F8" s="44">
        <f>IFERROR(ROUNDDOWN(F7/F5,1),)</f>
        <v>0</v>
      </c>
      <c r="G8" s="49" t="s">
        <v>17</v>
      </c>
      <c r="I8" s="53"/>
      <c r="J8" s="571"/>
      <c r="K8" s="69"/>
      <c r="L8" s="74" t="s">
        <v>88</v>
      </c>
      <c r="M8" s="86"/>
      <c r="N8" s="88" t="s">
        <v>125</v>
      </c>
    </row>
    <row r="9" spans="1:18" ht="16.5" customHeight="1" x14ac:dyDescent="0.2">
      <c r="A9" s="564"/>
      <c r="B9" s="24" t="s">
        <v>197</v>
      </c>
      <c r="C9" s="10" t="s">
        <v>27</v>
      </c>
      <c r="D9" s="37" t="s">
        <v>108</v>
      </c>
      <c r="E9" s="37"/>
      <c r="F9" s="43"/>
      <c r="G9" s="50" t="s">
        <v>23</v>
      </c>
      <c r="J9" s="58" t="s">
        <v>54</v>
      </c>
      <c r="K9" s="70" t="s">
        <v>6</v>
      </c>
      <c r="L9" s="75">
        <f>F8</f>
        <v>0</v>
      </c>
      <c r="M9" s="70" t="s">
        <v>109</v>
      </c>
      <c r="N9" s="75">
        <f>F10</f>
        <v>0</v>
      </c>
    </row>
    <row r="10" spans="1:18" ht="16.5" customHeight="1" x14ac:dyDescent="0.2">
      <c r="A10" s="565"/>
      <c r="B10" s="25" t="s">
        <v>79</v>
      </c>
      <c r="C10" s="33"/>
      <c r="D10" s="38" t="s">
        <v>0</v>
      </c>
      <c r="E10" s="37" t="s">
        <v>109</v>
      </c>
      <c r="F10" s="44">
        <f>IFERROR(ROUNDDOWN(F9/F5,1),)</f>
        <v>0</v>
      </c>
      <c r="G10" s="51" t="s">
        <v>17</v>
      </c>
      <c r="J10" s="58" t="s">
        <v>20</v>
      </c>
      <c r="K10" s="70" t="s">
        <v>51</v>
      </c>
      <c r="L10" s="75">
        <f>F12</f>
        <v>0</v>
      </c>
      <c r="M10" s="70" t="s">
        <v>30</v>
      </c>
      <c r="N10" s="75">
        <f>F14</f>
        <v>0</v>
      </c>
    </row>
    <row r="11" spans="1:18" ht="16.5" customHeight="1" x14ac:dyDescent="0.2">
      <c r="A11" s="563" t="s">
        <v>20</v>
      </c>
      <c r="B11" s="26" t="s">
        <v>104</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64"/>
      <c r="B12" s="27"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64"/>
      <c r="B13" s="28" t="s">
        <v>105</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65"/>
      <c r="B14" s="29"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63" t="s">
        <v>46</v>
      </c>
      <c r="B15" s="26" t="s">
        <v>104</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64"/>
      <c r="B16" s="27"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64"/>
      <c r="B17" s="28" t="s">
        <v>105</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65"/>
      <c r="B18" s="29"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63" t="s">
        <v>33</v>
      </c>
      <c r="B19" s="26" t="s">
        <v>104</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64"/>
      <c r="B20" s="27"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64"/>
      <c r="B21" s="28" t="s">
        <v>105</v>
      </c>
      <c r="C21" s="10" t="s">
        <v>27</v>
      </c>
      <c r="D21" s="37" t="s">
        <v>108</v>
      </c>
      <c r="E21" s="37"/>
      <c r="F21" s="43"/>
      <c r="G21" s="50" t="s">
        <v>23</v>
      </c>
      <c r="I21" s="54"/>
      <c r="J21" s="61"/>
      <c r="K21" s="61"/>
      <c r="L21" s="78"/>
      <c r="M21" s="61"/>
      <c r="N21" s="78"/>
      <c r="O21" s="54"/>
      <c r="P21" s="54"/>
      <c r="Q21" s="54"/>
      <c r="R21" s="54"/>
    </row>
    <row r="22" spans="1:18" ht="16.5" customHeight="1" x14ac:dyDescent="0.2">
      <c r="A22" s="565"/>
      <c r="B22" s="29" t="s">
        <v>79</v>
      </c>
      <c r="C22" s="33"/>
      <c r="D22" s="38" t="s">
        <v>99</v>
      </c>
      <c r="E22" s="37" t="s">
        <v>2</v>
      </c>
      <c r="F22" s="44">
        <f>IFERROR(ROUNDDOWN(F21/F5,1),)</f>
        <v>0</v>
      </c>
      <c r="G22" s="51" t="s">
        <v>17</v>
      </c>
      <c r="I22" s="54"/>
      <c r="J22" s="9"/>
      <c r="K22" s="9"/>
      <c r="L22" s="79"/>
      <c r="M22" s="9"/>
      <c r="N22" s="79"/>
      <c r="O22" s="9"/>
      <c r="P22" s="9"/>
      <c r="Q22" s="9"/>
      <c r="R22" s="54"/>
    </row>
    <row r="23" spans="1:18" ht="16.5" customHeight="1" x14ac:dyDescent="0.2">
      <c r="A23" s="563" t="s">
        <v>11</v>
      </c>
      <c r="B23" s="26" t="s">
        <v>104</v>
      </c>
      <c r="C23" s="32" t="s">
        <v>27</v>
      </c>
      <c r="D23" s="36" t="s">
        <v>87</v>
      </c>
      <c r="E23" s="36"/>
      <c r="F23" s="45"/>
      <c r="G23" s="48" t="s">
        <v>23</v>
      </c>
      <c r="I23" s="54"/>
      <c r="J23" s="9"/>
      <c r="K23" s="9"/>
      <c r="M23" s="9"/>
      <c r="O23" s="9"/>
      <c r="P23" s="9"/>
      <c r="Q23" s="9"/>
      <c r="R23" s="54"/>
    </row>
    <row r="24" spans="1:18" ht="16.5" customHeight="1" x14ac:dyDescent="0.2">
      <c r="A24" s="564"/>
      <c r="B24" s="27"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64"/>
      <c r="B25" s="28" t="s">
        <v>105</v>
      </c>
      <c r="C25" s="10" t="s">
        <v>27</v>
      </c>
      <c r="D25" s="37" t="s">
        <v>108</v>
      </c>
      <c r="E25" s="37"/>
      <c r="F25" s="43"/>
      <c r="G25" s="50" t="s">
        <v>23</v>
      </c>
      <c r="J25" s="10"/>
      <c r="K25" s="10"/>
      <c r="M25" s="10"/>
      <c r="O25" s="9"/>
      <c r="R25" s="54"/>
    </row>
    <row r="26" spans="1:18" ht="16.5" customHeight="1" x14ac:dyDescent="0.2">
      <c r="A26" s="565"/>
      <c r="B26" s="29" t="s">
        <v>79</v>
      </c>
      <c r="C26" s="33"/>
      <c r="D26" s="38" t="s">
        <v>99</v>
      </c>
      <c r="E26" s="37" t="s">
        <v>58</v>
      </c>
      <c r="F26" s="44">
        <f>IFERROR(ROUNDDOWN(F25/F5,1),)</f>
        <v>0</v>
      </c>
      <c r="G26" s="51" t="s">
        <v>17</v>
      </c>
      <c r="J26" s="61"/>
      <c r="K26" s="61"/>
      <c r="L26" s="78"/>
      <c r="M26" s="61"/>
      <c r="N26" s="78"/>
      <c r="O26" s="54"/>
      <c r="R26" s="54"/>
    </row>
    <row r="27" spans="1:18" ht="16.5" customHeight="1" x14ac:dyDescent="0.2">
      <c r="A27" s="563" t="s">
        <v>38</v>
      </c>
      <c r="B27" s="26" t="s">
        <v>104</v>
      </c>
      <c r="C27" s="32" t="s">
        <v>27</v>
      </c>
      <c r="D27" s="36" t="s">
        <v>87</v>
      </c>
      <c r="E27" s="36"/>
      <c r="F27" s="43"/>
      <c r="G27" s="48" t="s">
        <v>23</v>
      </c>
      <c r="I27" s="55" t="s">
        <v>65</v>
      </c>
      <c r="J27" s="63">
        <f>ROUNDDOWN(N24,1)</f>
        <v>0</v>
      </c>
      <c r="K27" s="15"/>
      <c r="L27" s="12" t="s">
        <v>17</v>
      </c>
      <c r="M27" s="15"/>
      <c r="O27" s="16"/>
      <c r="R27" s="54"/>
    </row>
    <row r="28" spans="1:18" ht="16.5" customHeight="1" x14ac:dyDescent="0.2">
      <c r="A28" s="564"/>
      <c r="B28" s="27"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64"/>
      <c r="B29" s="28" t="s">
        <v>105</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65"/>
      <c r="B30" s="29" t="s">
        <v>79</v>
      </c>
      <c r="C30" s="33"/>
      <c r="D30" s="38" t="s">
        <v>99</v>
      </c>
      <c r="E30" s="37" t="s">
        <v>113</v>
      </c>
      <c r="F30" s="44">
        <f>IFERROR(ROUNDDOWN(F29/F5,1),)</f>
        <v>0</v>
      </c>
      <c r="G30" s="51" t="s">
        <v>17</v>
      </c>
      <c r="I30" s="54"/>
      <c r="J30" s="54"/>
      <c r="K30" s="54"/>
      <c r="L30" s="78"/>
      <c r="M30" s="54"/>
      <c r="O30" s="54"/>
      <c r="P30" s="54"/>
      <c r="Q30" s="54"/>
      <c r="R30" s="54"/>
    </row>
    <row r="31" spans="1:18" ht="16.5" customHeight="1" x14ac:dyDescent="0.2">
      <c r="A31" s="563" t="s">
        <v>59</v>
      </c>
      <c r="B31" s="26" t="s">
        <v>104</v>
      </c>
      <c r="C31" s="32" t="s">
        <v>27</v>
      </c>
      <c r="D31" s="36" t="s">
        <v>87</v>
      </c>
      <c r="E31" s="36"/>
      <c r="F31" s="43"/>
      <c r="G31" s="48" t="s">
        <v>23</v>
      </c>
      <c r="J31" s="566" t="s">
        <v>123</v>
      </c>
      <c r="K31" s="566"/>
      <c r="L31" s="566"/>
      <c r="M31" s="566"/>
      <c r="N31" s="566"/>
      <c r="O31" s="566"/>
      <c r="P31" s="54"/>
      <c r="Q31" s="54"/>
      <c r="R31" s="54"/>
    </row>
    <row r="32" spans="1:18" ht="16.5" customHeight="1" x14ac:dyDescent="0.2">
      <c r="A32" s="564"/>
      <c r="B32" s="27" t="s">
        <v>79</v>
      </c>
      <c r="D32" s="37" t="s">
        <v>83</v>
      </c>
      <c r="E32" s="37" t="s">
        <v>60</v>
      </c>
      <c r="F32" s="44">
        <f>IFERROR(ROUNDDOWN(F31/F5,1),)</f>
        <v>0</v>
      </c>
      <c r="G32" s="49" t="s">
        <v>17</v>
      </c>
      <c r="I32" s="54"/>
      <c r="J32" s="566"/>
      <c r="K32" s="566"/>
      <c r="L32" s="566"/>
      <c r="M32" s="566"/>
      <c r="N32" s="566"/>
      <c r="O32" s="566"/>
      <c r="P32" s="54"/>
      <c r="Q32" s="54"/>
      <c r="R32" s="54"/>
    </row>
    <row r="33" spans="1:18" ht="16.5" customHeight="1" x14ac:dyDescent="0.2">
      <c r="A33" s="564"/>
      <c r="B33" s="28" t="s">
        <v>105</v>
      </c>
      <c r="C33" s="10" t="s">
        <v>27</v>
      </c>
      <c r="D33" s="37" t="s">
        <v>108</v>
      </c>
      <c r="E33" s="37"/>
      <c r="F33" s="43"/>
      <c r="G33" s="50" t="s">
        <v>23</v>
      </c>
      <c r="I33" s="54"/>
      <c r="J33" s="65"/>
      <c r="K33" s="65"/>
      <c r="L33" s="83"/>
      <c r="M33" s="87"/>
      <c r="N33" s="84"/>
      <c r="O33" s="93"/>
      <c r="P33" s="54"/>
      <c r="Q33" s="54"/>
      <c r="R33" s="54"/>
    </row>
    <row r="34" spans="1:18" ht="16.5" customHeight="1" x14ac:dyDescent="0.2">
      <c r="A34" s="565"/>
      <c r="B34" s="29" t="s">
        <v>79</v>
      </c>
      <c r="C34" s="33"/>
      <c r="D34" s="38" t="s">
        <v>99</v>
      </c>
      <c r="E34" s="37" t="s">
        <v>28</v>
      </c>
      <c r="F34" s="44">
        <f>IFERROR(ROUNDDOWN(F33/F5,1),)</f>
        <v>0</v>
      </c>
      <c r="G34" s="51" t="s">
        <v>17</v>
      </c>
      <c r="I34" s="54"/>
      <c r="J34" s="65"/>
      <c r="K34" s="65"/>
      <c r="L34" s="83"/>
      <c r="M34" s="87"/>
      <c r="N34" s="84"/>
      <c r="O34" s="93"/>
      <c r="P34" s="54"/>
      <c r="Q34" s="54"/>
      <c r="R34" s="54"/>
    </row>
    <row r="35" spans="1:18" ht="16.5" customHeight="1" x14ac:dyDescent="0.2">
      <c r="A35" s="563" t="s">
        <v>53</v>
      </c>
      <c r="B35" s="26" t="s">
        <v>104</v>
      </c>
      <c r="C35" s="32" t="s">
        <v>27</v>
      </c>
      <c r="D35" s="36" t="s">
        <v>87</v>
      </c>
      <c r="E35" s="36"/>
      <c r="F35" s="43"/>
      <c r="G35" s="48" t="s">
        <v>23</v>
      </c>
      <c r="I35" s="54"/>
      <c r="J35" s="66"/>
      <c r="K35" s="66"/>
      <c r="L35" s="84"/>
      <c r="M35" s="66"/>
      <c r="N35" s="90"/>
      <c r="O35" s="94"/>
      <c r="P35" s="54"/>
      <c r="Q35" s="54"/>
      <c r="R35" s="54"/>
    </row>
    <row r="36" spans="1:18" ht="16.5" customHeight="1" x14ac:dyDescent="0.2">
      <c r="A36" s="564"/>
      <c r="B36" s="27"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64"/>
      <c r="B37" s="28" t="s">
        <v>105</v>
      </c>
      <c r="C37" s="10" t="s">
        <v>27</v>
      </c>
      <c r="D37" s="37" t="s">
        <v>108</v>
      </c>
      <c r="E37" s="37"/>
      <c r="F37" s="43"/>
      <c r="G37" s="50" t="s">
        <v>23</v>
      </c>
      <c r="I37" s="54"/>
      <c r="J37" s="65"/>
      <c r="K37" s="65"/>
      <c r="L37" s="83"/>
      <c r="M37" s="87"/>
      <c r="N37" s="84"/>
      <c r="O37" s="93"/>
      <c r="P37" s="54"/>
      <c r="Q37" s="54"/>
      <c r="R37" s="54"/>
    </row>
    <row r="38" spans="1:18" ht="16.5" customHeight="1" x14ac:dyDescent="0.2">
      <c r="A38" s="565"/>
      <c r="B38" s="29" t="s">
        <v>79</v>
      </c>
      <c r="C38" s="33"/>
      <c r="D38" s="38" t="s">
        <v>99</v>
      </c>
      <c r="E38" s="37" t="s">
        <v>116</v>
      </c>
      <c r="F38" s="44">
        <f>IFERROR(ROUNDDOWN(F37/F5,1),)</f>
        <v>0</v>
      </c>
      <c r="G38" s="51" t="s">
        <v>17</v>
      </c>
      <c r="I38" s="54"/>
      <c r="J38" s="65"/>
      <c r="K38" s="65"/>
      <c r="L38" s="83"/>
      <c r="M38" s="87"/>
      <c r="N38" s="84"/>
      <c r="O38" s="93"/>
      <c r="P38" s="54"/>
      <c r="Q38" s="54"/>
      <c r="R38" s="54"/>
    </row>
    <row r="39" spans="1:18" ht="16.5" customHeight="1" x14ac:dyDescent="0.2">
      <c r="A39" s="563" t="s">
        <v>61</v>
      </c>
      <c r="B39" s="26" t="s">
        <v>104</v>
      </c>
      <c r="C39" s="32" t="s">
        <v>27</v>
      </c>
      <c r="D39" s="36" t="s">
        <v>87</v>
      </c>
      <c r="E39" s="36"/>
      <c r="F39" s="43"/>
      <c r="G39" s="48" t="s">
        <v>23</v>
      </c>
      <c r="I39" s="54"/>
      <c r="J39" s="67"/>
      <c r="K39" s="67"/>
      <c r="L39" s="85"/>
      <c r="M39" s="67"/>
      <c r="N39" s="85"/>
      <c r="O39" s="93"/>
      <c r="P39" s="54"/>
      <c r="Q39" s="54"/>
      <c r="R39" s="54"/>
    </row>
    <row r="40" spans="1:18" ht="16.5" customHeight="1" x14ac:dyDescent="0.2">
      <c r="A40" s="564"/>
      <c r="B40" s="27"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64"/>
      <c r="B41" s="28" t="s">
        <v>105</v>
      </c>
      <c r="C41" s="10" t="s">
        <v>27</v>
      </c>
      <c r="D41" s="37" t="s">
        <v>108</v>
      </c>
      <c r="E41" s="37"/>
      <c r="F41" s="43"/>
      <c r="G41" s="50" t="s">
        <v>23</v>
      </c>
      <c r="I41" s="54"/>
      <c r="J41" s="61"/>
      <c r="K41" s="61"/>
      <c r="L41" s="78"/>
      <c r="M41" s="61"/>
      <c r="N41" s="78"/>
      <c r="O41" s="54"/>
      <c r="P41" s="54"/>
      <c r="Q41" s="54"/>
      <c r="R41" s="54"/>
    </row>
    <row r="42" spans="1:18" ht="16.5" customHeight="1" x14ac:dyDescent="0.2">
      <c r="A42" s="565"/>
      <c r="B42" s="29"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63" t="s">
        <v>32</v>
      </c>
      <c r="B43" s="26" t="s">
        <v>104</v>
      </c>
      <c r="C43" s="32" t="s">
        <v>27</v>
      </c>
      <c r="D43" s="36" t="s">
        <v>87</v>
      </c>
      <c r="E43" s="36"/>
      <c r="F43" s="43"/>
      <c r="G43" s="48" t="s">
        <v>23</v>
      </c>
      <c r="I43" s="54"/>
      <c r="J43" s="61"/>
      <c r="K43" s="61"/>
      <c r="L43" s="78"/>
      <c r="M43" s="61"/>
      <c r="N43" s="78"/>
      <c r="O43" s="54"/>
      <c r="P43" s="54"/>
      <c r="Q43" s="54"/>
      <c r="R43" s="54"/>
    </row>
    <row r="44" spans="1:18" ht="16.5" customHeight="1" x14ac:dyDescent="0.2">
      <c r="A44" s="564"/>
      <c r="B44" s="27"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64"/>
      <c r="B45" s="28" t="s">
        <v>105</v>
      </c>
      <c r="C45" s="10" t="s">
        <v>27</v>
      </c>
      <c r="D45" s="37" t="s">
        <v>108</v>
      </c>
      <c r="E45" s="37"/>
      <c r="F45" s="43"/>
      <c r="G45" s="50" t="s">
        <v>23</v>
      </c>
      <c r="I45" s="54"/>
      <c r="J45" s="61"/>
      <c r="K45" s="61"/>
      <c r="L45" s="78"/>
      <c r="M45" s="61"/>
      <c r="N45" s="78"/>
      <c r="O45" s="54"/>
      <c r="P45" s="54"/>
      <c r="Q45" s="54"/>
      <c r="R45" s="54"/>
    </row>
    <row r="46" spans="1:18" ht="16.5" customHeight="1" x14ac:dyDescent="0.2">
      <c r="A46" s="565"/>
      <c r="B46" s="29"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63" t="s">
        <v>26</v>
      </c>
      <c r="B47" s="26" t="s">
        <v>104</v>
      </c>
      <c r="C47" s="32" t="s">
        <v>27</v>
      </c>
      <c r="D47" s="36" t="s">
        <v>87</v>
      </c>
      <c r="E47" s="36"/>
      <c r="F47" s="43"/>
      <c r="G47" s="48" t="s">
        <v>23</v>
      </c>
      <c r="I47" s="54"/>
      <c r="J47" s="61"/>
      <c r="K47" s="61"/>
      <c r="L47" s="78"/>
      <c r="M47" s="61"/>
      <c r="N47" s="78"/>
      <c r="O47" s="54"/>
      <c r="P47" s="54"/>
      <c r="Q47" s="54"/>
      <c r="R47" s="54"/>
    </row>
    <row r="48" spans="1:18" ht="16.5" customHeight="1" x14ac:dyDescent="0.2">
      <c r="A48" s="564"/>
      <c r="B48" s="27"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64"/>
      <c r="B49" s="28" t="s">
        <v>105</v>
      </c>
      <c r="C49" s="10" t="s">
        <v>27</v>
      </c>
      <c r="D49" s="37" t="s">
        <v>108</v>
      </c>
      <c r="E49" s="37"/>
      <c r="F49" s="43"/>
      <c r="G49" s="50" t="s">
        <v>23</v>
      </c>
      <c r="I49" s="54"/>
      <c r="J49" s="61"/>
      <c r="K49" s="61"/>
      <c r="L49" s="78"/>
      <c r="M49" s="61"/>
      <c r="N49" s="78"/>
      <c r="O49" s="54"/>
      <c r="P49" s="54"/>
      <c r="Q49" s="54"/>
      <c r="R49" s="54"/>
    </row>
    <row r="50" spans="1:18" ht="16.5" customHeight="1" x14ac:dyDescent="0.2">
      <c r="A50" s="565"/>
      <c r="B50" s="29"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8" x14ac:dyDescent="0.2"/>
  <cols>
    <col min="1" max="1" width="5.88671875" style="8" customWidth="1"/>
    <col min="2" max="2" width="25.44140625" style="9" bestFit="1"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25.44140625" style="9" bestFit="1"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25.44140625" style="9" bestFit="1"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25.44140625" style="9" bestFit="1"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25.44140625" style="9" bestFit="1"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25.44140625" style="9" bestFit="1"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25.44140625" style="9" bestFit="1"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25.44140625" style="9" bestFit="1"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25.44140625" style="9" bestFit="1"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25.44140625" style="9" bestFit="1"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25.44140625" style="9" bestFit="1"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25.44140625" style="9" bestFit="1"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25.44140625" style="9" bestFit="1"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25.44140625" style="9" bestFit="1"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25.44140625" style="9" bestFit="1"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25.44140625" style="9" bestFit="1"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25.44140625" style="9" bestFit="1"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25.44140625" style="9" bestFit="1"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25.44140625" style="9" bestFit="1"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25.44140625" style="9" bestFit="1"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25.44140625" style="9" bestFit="1"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25.44140625" style="9" bestFit="1"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25.44140625" style="9" bestFit="1"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25.44140625" style="9" bestFit="1"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25.44140625" style="9" bestFit="1"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25.44140625" style="9" bestFit="1"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25.44140625" style="9" bestFit="1"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25.44140625" style="9" bestFit="1"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25.44140625" style="9" bestFit="1"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25.44140625" style="9" bestFit="1"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25.44140625" style="9" bestFit="1"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25.44140625" style="9" bestFit="1"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25.44140625" style="9" bestFit="1"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25.44140625" style="9" bestFit="1"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25.44140625" style="9" bestFit="1"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25.44140625" style="9" bestFit="1"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25.44140625" style="9" bestFit="1"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25.44140625" style="9" bestFit="1"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25.44140625" style="9" bestFit="1"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25.44140625" style="9" bestFit="1"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25.44140625" style="9" bestFit="1"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25.44140625" style="9" bestFit="1"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25.44140625" style="9" bestFit="1"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25.44140625" style="9" bestFit="1"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25.44140625" style="9" bestFit="1"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25.44140625" style="9" bestFit="1"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25.44140625" style="9" bestFit="1"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25.44140625" style="9" bestFit="1"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25.44140625" style="9" bestFit="1"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25.44140625" style="9" bestFit="1"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25.44140625" style="9" bestFit="1"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25.44140625" style="9" bestFit="1"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25.44140625" style="9" bestFit="1"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25.44140625" style="9" bestFit="1"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25.44140625" style="9" bestFit="1"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25.44140625" style="9" bestFit="1"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25.44140625" style="9" bestFit="1"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25.44140625" style="9" bestFit="1"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25.44140625" style="9" bestFit="1"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25.44140625" style="9" bestFit="1"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25.44140625" style="9" bestFit="1"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25.44140625" style="9" bestFit="1"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25.44140625" style="9" bestFit="1"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25.44140625" style="9" bestFit="1"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96" t="s">
        <v>127</v>
      </c>
      <c r="B1" s="97"/>
      <c r="C1" s="98"/>
      <c r="D1" s="99"/>
      <c r="E1" s="99"/>
      <c r="F1" s="100"/>
      <c r="G1" s="101"/>
      <c r="H1" s="97"/>
    </row>
    <row r="2" spans="1:18" ht="48.75" customHeight="1" x14ac:dyDescent="0.2">
      <c r="A2" s="572" t="s">
        <v>16</v>
      </c>
      <c r="B2" s="572"/>
      <c r="C2" s="572"/>
      <c r="D2" s="572"/>
      <c r="E2" s="572"/>
      <c r="F2" s="572"/>
      <c r="G2" s="572"/>
      <c r="H2" s="572"/>
      <c r="I2" s="572"/>
      <c r="J2" s="572"/>
      <c r="K2" s="572"/>
      <c r="L2" s="572"/>
      <c r="M2" s="572"/>
      <c r="N2" s="572"/>
      <c r="O2" s="572"/>
      <c r="P2" s="95"/>
      <c r="Q2" s="95"/>
      <c r="R2" s="95"/>
    </row>
    <row r="3" spans="1:18" ht="20.25" customHeight="1" x14ac:dyDescent="0.2">
      <c r="A3" s="18"/>
      <c r="B3" s="573" t="s">
        <v>31</v>
      </c>
      <c r="C3" s="574"/>
      <c r="D3" s="575"/>
      <c r="E3" s="18"/>
      <c r="F3" s="41"/>
      <c r="G3" s="18"/>
      <c r="H3" s="18"/>
      <c r="I3" s="18"/>
      <c r="J3" s="18"/>
      <c r="K3" s="18"/>
      <c r="L3" s="18"/>
      <c r="M3" s="18"/>
      <c r="N3" s="18"/>
      <c r="O3" s="18"/>
      <c r="P3" s="95"/>
      <c r="Q3" s="95"/>
      <c r="R3" s="95"/>
    </row>
    <row r="4" spans="1:18" ht="27" customHeight="1" x14ac:dyDescent="0.15">
      <c r="A4" s="576" t="s">
        <v>100</v>
      </c>
      <c r="B4" s="576"/>
      <c r="C4" s="576"/>
      <c r="D4" s="576"/>
      <c r="E4" s="576"/>
      <c r="F4" s="576"/>
      <c r="G4" s="576"/>
      <c r="H4" s="52"/>
      <c r="J4" s="57"/>
      <c r="K4" s="57"/>
      <c r="L4" s="73"/>
      <c r="M4" s="57"/>
      <c r="N4" s="73"/>
      <c r="O4" s="8"/>
      <c r="P4" s="8"/>
      <c r="Q4" s="8"/>
    </row>
    <row r="5" spans="1:18" ht="16.5" customHeight="1" x14ac:dyDescent="0.15">
      <c r="A5" s="19"/>
      <c r="B5" s="21" t="s">
        <v>12</v>
      </c>
      <c r="C5" s="31"/>
      <c r="D5" s="35" t="s">
        <v>7</v>
      </c>
      <c r="E5" s="19"/>
      <c r="F5" s="42"/>
      <c r="G5" s="47" t="s">
        <v>23</v>
      </c>
      <c r="H5" s="52"/>
      <c r="J5" s="57"/>
      <c r="K5" s="57"/>
      <c r="L5" s="73"/>
      <c r="M5" s="57"/>
      <c r="N5" s="73"/>
      <c r="O5" s="8"/>
      <c r="P5" s="8"/>
      <c r="Q5" s="8"/>
    </row>
    <row r="6" spans="1:18" ht="34.5" customHeight="1" x14ac:dyDescent="0.15">
      <c r="A6" s="577" t="s">
        <v>102</v>
      </c>
      <c r="B6" s="577"/>
      <c r="C6" s="577"/>
      <c r="D6" s="577"/>
      <c r="E6" s="577"/>
      <c r="F6" s="577"/>
      <c r="G6" s="577"/>
      <c r="I6" s="576" t="s">
        <v>129</v>
      </c>
      <c r="J6" s="576"/>
      <c r="K6" s="576"/>
      <c r="L6" s="576"/>
      <c r="M6" s="576"/>
      <c r="N6" s="576"/>
      <c r="R6" s="16"/>
    </row>
    <row r="7" spans="1:18" ht="16.5" customHeight="1" x14ac:dyDescent="0.2">
      <c r="A7" s="563" t="s">
        <v>54</v>
      </c>
      <c r="B7" s="26" t="s">
        <v>190</v>
      </c>
      <c r="C7" s="32" t="s">
        <v>27</v>
      </c>
      <c r="D7" s="36" t="s">
        <v>106</v>
      </c>
      <c r="E7" s="36"/>
      <c r="F7" s="43"/>
      <c r="G7" s="48" t="s">
        <v>23</v>
      </c>
      <c r="I7" s="10"/>
      <c r="J7" s="570"/>
      <c r="K7" s="103"/>
      <c r="L7" s="567" t="s">
        <v>45</v>
      </c>
      <c r="M7" s="568"/>
      <c r="N7" s="569"/>
    </row>
    <row r="8" spans="1:18" ht="16.5" customHeight="1" x14ac:dyDescent="0.2">
      <c r="A8" s="564"/>
      <c r="B8" s="23" t="s">
        <v>79</v>
      </c>
      <c r="D8" s="37" t="s">
        <v>8</v>
      </c>
      <c r="E8" s="37" t="s">
        <v>6</v>
      </c>
      <c r="F8" s="44">
        <f>IFERROR(ROUNDDOWN(F7/F5,1),)</f>
        <v>0</v>
      </c>
      <c r="G8" s="49" t="s">
        <v>17</v>
      </c>
      <c r="I8" s="53"/>
      <c r="J8" s="571"/>
      <c r="K8" s="86"/>
      <c r="L8" s="104" t="s">
        <v>130</v>
      </c>
      <c r="M8" s="86"/>
      <c r="N8" s="108" t="s">
        <v>89</v>
      </c>
    </row>
    <row r="9" spans="1:18" ht="16.5" customHeight="1" x14ac:dyDescent="0.2">
      <c r="A9" s="564"/>
      <c r="B9" s="24" t="s">
        <v>194</v>
      </c>
      <c r="C9" s="10" t="s">
        <v>27</v>
      </c>
      <c r="D9" s="37" t="s">
        <v>108</v>
      </c>
      <c r="E9" s="37"/>
      <c r="F9" s="43"/>
      <c r="G9" s="50" t="s">
        <v>23</v>
      </c>
      <c r="J9" s="58" t="s">
        <v>54</v>
      </c>
      <c r="K9" s="70" t="s">
        <v>6</v>
      </c>
      <c r="L9" s="75">
        <f>F8</f>
        <v>0</v>
      </c>
      <c r="M9" s="70" t="s">
        <v>109</v>
      </c>
      <c r="N9" s="75">
        <f>F10</f>
        <v>0</v>
      </c>
    </row>
    <row r="10" spans="1:18" ht="16.5" customHeight="1" x14ac:dyDescent="0.2">
      <c r="A10" s="565"/>
      <c r="B10" s="25" t="s">
        <v>79</v>
      </c>
      <c r="C10" s="33"/>
      <c r="D10" s="38" t="s">
        <v>99</v>
      </c>
      <c r="E10" s="37" t="s">
        <v>109</v>
      </c>
      <c r="F10" s="44">
        <f>IFERROR(ROUNDDOWN(F9/F5,1),)</f>
        <v>0</v>
      </c>
      <c r="G10" s="51" t="s">
        <v>17</v>
      </c>
      <c r="J10" s="58" t="s">
        <v>20</v>
      </c>
      <c r="K10" s="70" t="s">
        <v>51</v>
      </c>
      <c r="L10" s="75">
        <f>F12</f>
        <v>0</v>
      </c>
      <c r="M10" s="70" t="s">
        <v>30</v>
      </c>
      <c r="N10" s="75">
        <f>F14</f>
        <v>0</v>
      </c>
    </row>
    <row r="11" spans="1:18" ht="16.5" customHeight="1" x14ac:dyDescent="0.2">
      <c r="A11" s="563" t="s">
        <v>20</v>
      </c>
      <c r="B11" s="26" t="s">
        <v>128</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64"/>
      <c r="B12" s="27"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64"/>
      <c r="B13" s="28" t="s">
        <v>96</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65"/>
      <c r="B14" s="29"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63" t="s">
        <v>46</v>
      </c>
      <c r="B15" s="26" t="s">
        <v>128</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64"/>
      <c r="B16" s="27"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64"/>
      <c r="B17" s="28" t="s">
        <v>96</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65"/>
      <c r="B18" s="29"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63" t="s">
        <v>33</v>
      </c>
      <c r="B19" s="26" t="s">
        <v>128</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64"/>
      <c r="B20" s="27"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64"/>
      <c r="B21" s="28" t="s">
        <v>96</v>
      </c>
      <c r="C21" s="10" t="s">
        <v>27</v>
      </c>
      <c r="D21" s="37" t="s">
        <v>108</v>
      </c>
      <c r="E21" s="37"/>
      <c r="F21" s="43"/>
      <c r="G21" s="50" t="s">
        <v>23</v>
      </c>
      <c r="I21" s="54"/>
      <c r="J21" s="61"/>
      <c r="K21" s="61"/>
      <c r="L21" s="78"/>
      <c r="M21" s="61"/>
      <c r="N21" s="78"/>
      <c r="O21" s="54"/>
      <c r="P21" s="54"/>
      <c r="Q21" s="54"/>
      <c r="R21" s="54"/>
    </row>
    <row r="22" spans="1:18" ht="16.5" customHeight="1" x14ac:dyDescent="0.2">
      <c r="A22" s="565"/>
      <c r="B22" s="29" t="s">
        <v>79</v>
      </c>
      <c r="C22" s="33"/>
      <c r="D22" s="38" t="s">
        <v>99</v>
      </c>
      <c r="E22" s="37" t="s">
        <v>2</v>
      </c>
      <c r="F22" s="44">
        <f>IFERROR(ROUNDDOWN(F21/F5,1),)</f>
        <v>0</v>
      </c>
      <c r="G22" s="51" t="s">
        <v>17</v>
      </c>
      <c r="I22" s="54"/>
      <c r="J22" s="9"/>
      <c r="K22" s="9"/>
      <c r="L22" s="105"/>
      <c r="M22" s="9"/>
      <c r="N22" s="105"/>
      <c r="O22" s="9"/>
      <c r="P22" s="9"/>
      <c r="Q22" s="9"/>
      <c r="R22" s="54"/>
    </row>
    <row r="23" spans="1:18" ht="16.5" customHeight="1" x14ac:dyDescent="0.2">
      <c r="A23" s="563" t="s">
        <v>11</v>
      </c>
      <c r="B23" s="26" t="s">
        <v>128</v>
      </c>
      <c r="C23" s="32" t="s">
        <v>27</v>
      </c>
      <c r="D23" s="36" t="s">
        <v>87</v>
      </c>
      <c r="E23" s="36"/>
      <c r="F23" s="45"/>
      <c r="G23" s="48" t="s">
        <v>23</v>
      </c>
      <c r="I23" s="54"/>
      <c r="J23" s="9"/>
      <c r="K23" s="9"/>
      <c r="M23" s="9"/>
      <c r="O23" s="9"/>
      <c r="P23" s="9"/>
      <c r="Q23" s="9"/>
      <c r="R23" s="54"/>
    </row>
    <row r="24" spans="1:18" ht="16.5" customHeight="1" x14ac:dyDescent="0.2">
      <c r="A24" s="564"/>
      <c r="B24" s="27"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64"/>
      <c r="B25" s="28" t="s">
        <v>96</v>
      </c>
      <c r="C25" s="10" t="s">
        <v>27</v>
      </c>
      <c r="D25" s="37" t="s">
        <v>108</v>
      </c>
      <c r="E25" s="37"/>
      <c r="F25" s="43"/>
      <c r="G25" s="50" t="s">
        <v>23</v>
      </c>
      <c r="J25" s="10"/>
      <c r="K25" s="10"/>
      <c r="M25" s="10"/>
      <c r="O25" s="9"/>
      <c r="R25" s="54"/>
    </row>
    <row r="26" spans="1:18" ht="16.5" customHeight="1" x14ac:dyDescent="0.2">
      <c r="A26" s="565"/>
      <c r="B26" s="29" t="s">
        <v>79</v>
      </c>
      <c r="C26" s="33"/>
      <c r="D26" s="38" t="s">
        <v>99</v>
      </c>
      <c r="E26" s="37" t="s">
        <v>58</v>
      </c>
      <c r="F26" s="44">
        <f>IFERROR(ROUNDDOWN(F25/F5,1),)</f>
        <v>0</v>
      </c>
      <c r="G26" s="51" t="s">
        <v>17</v>
      </c>
      <c r="J26" s="61"/>
      <c r="K26" s="61"/>
      <c r="L26" s="78"/>
      <c r="M26" s="61"/>
      <c r="N26" s="78"/>
      <c r="O26" s="54"/>
      <c r="R26" s="54"/>
    </row>
    <row r="27" spans="1:18" ht="16.5" customHeight="1" x14ac:dyDescent="0.2">
      <c r="A27" s="563" t="s">
        <v>38</v>
      </c>
      <c r="B27" s="26" t="s">
        <v>128</v>
      </c>
      <c r="C27" s="32" t="s">
        <v>27</v>
      </c>
      <c r="D27" s="36" t="s">
        <v>87</v>
      </c>
      <c r="E27" s="36"/>
      <c r="F27" s="43"/>
      <c r="G27" s="48" t="s">
        <v>23</v>
      </c>
      <c r="I27" s="55" t="s">
        <v>65</v>
      </c>
      <c r="J27" s="44">
        <f>ROUNDDOWN(N24,1)</f>
        <v>0</v>
      </c>
      <c r="K27" s="15"/>
      <c r="L27" s="12" t="s">
        <v>17</v>
      </c>
      <c r="M27" s="15"/>
      <c r="O27" s="16"/>
      <c r="R27" s="54"/>
    </row>
    <row r="28" spans="1:18" ht="16.5" customHeight="1" x14ac:dyDescent="0.2">
      <c r="A28" s="564"/>
      <c r="B28" s="27"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64"/>
      <c r="B29" s="28" t="s">
        <v>96</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65"/>
      <c r="B30" s="29" t="s">
        <v>79</v>
      </c>
      <c r="C30" s="33"/>
      <c r="D30" s="38" t="s">
        <v>99</v>
      </c>
      <c r="E30" s="37" t="s">
        <v>113</v>
      </c>
      <c r="F30" s="44">
        <f>IFERROR(ROUNDDOWN(F29/F5,1),)</f>
        <v>0</v>
      </c>
      <c r="G30" s="51" t="s">
        <v>17</v>
      </c>
      <c r="I30" s="54"/>
      <c r="J30" s="54"/>
      <c r="K30" s="54"/>
      <c r="L30" s="78"/>
      <c r="M30" s="54"/>
      <c r="N30" s="78"/>
      <c r="O30" s="54"/>
      <c r="P30" s="54"/>
      <c r="Q30" s="54"/>
      <c r="R30" s="54"/>
    </row>
    <row r="31" spans="1:18" ht="16.5" customHeight="1" x14ac:dyDescent="0.2">
      <c r="A31" s="563" t="s">
        <v>59</v>
      </c>
      <c r="B31" s="26" t="s">
        <v>128</v>
      </c>
      <c r="C31" s="32" t="s">
        <v>27</v>
      </c>
      <c r="D31" s="36" t="s">
        <v>87</v>
      </c>
      <c r="E31" s="36"/>
      <c r="F31" s="43"/>
      <c r="G31" s="48" t="s">
        <v>23</v>
      </c>
      <c r="J31" s="566" t="s">
        <v>123</v>
      </c>
      <c r="K31" s="566"/>
      <c r="L31" s="566"/>
      <c r="M31" s="566"/>
      <c r="N31" s="566"/>
      <c r="O31" s="566"/>
      <c r="P31" s="54"/>
      <c r="Q31" s="54"/>
      <c r="R31" s="54"/>
    </row>
    <row r="32" spans="1:18" ht="16.5" customHeight="1" x14ac:dyDescent="0.2">
      <c r="A32" s="564"/>
      <c r="B32" s="27" t="s">
        <v>79</v>
      </c>
      <c r="D32" s="37" t="s">
        <v>83</v>
      </c>
      <c r="E32" s="37" t="s">
        <v>60</v>
      </c>
      <c r="F32" s="44">
        <f>IFERROR(ROUNDDOWN(F31/F5,1),)</f>
        <v>0</v>
      </c>
      <c r="G32" s="49" t="s">
        <v>17</v>
      </c>
      <c r="I32" s="54"/>
      <c r="J32" s="566"/>
      <c r="K32" s="566"/>
      <c r="L32" s="566"/>
      <c r="M32" s="566"/>
      <c r="N32" s="566"/>
      <c r="O32" s="566"/>
      <c r="P32" s="54"/>
      <c r="Q32" s="54"/>
      <c r="R32" s="54"/>
    </row>
    <row r="33" spans="1:18" ht="16.5" customHeight="1" x14ac:dyDescent="0.2">
      <c r="A33" s="564"/>
      <c r="B33" s="28" t="s">
        <v>96</v>
      </c>
      <c r="C33" s="10" t="s">
        <v>27</v>
      </c>
      <c r="D33" s="37" t="s">
        <v>108</v>
      </c>
      <c r="E33" s="37"/>
      <c r="F33" s="43"/>
      <c r="G33" s="50" t="s">
        <v>23</v>
      </c>
      <c r="I33" s="54"/>
      <c r="J33" s="102"/>
      <c r="K33" s="102"/>
      <c r="L33" s="106"/>
      <c r="M33" s="87"/>
      <c r="N33" s="90"/>
      <c r="O33" s="109"/>
      <c r="P33" s="54"/>
      <c r="Q33" s="54"/>
      <c r="R33" s="54"/>
    </row>
    <row r="34" spans="1:18" ht="16.5" customHeight="1" x14ac:dyDescent="0.2">
      <c r="A34" s="565"/>
      <c r="B34" s="29" t="s">
        <v>79</v>
      </c>
      <c r="C34" s="33"/>
      <c r="D34" s="38" t="s">
        <v>99</v>
      </c>
      <c r="E34" s="37" t="s">
        <v>28</v>
      </c>
      <c r="F34" s="44">
        <f>IFERROR(ROUNDDOWN(F33/F5,1),)</f>
        <v>0</v>
      </c>
      <c r="G34" s="51" t="s">
        <v>17</v>
      </c>
      <c r="I34" s="54"/>
      <c r="J34" s="102"/>
      <c r="K34" s="102"/>
      <c r="L34" s="106"/>
      <c r="M34" s="87"/>
      <c r="N34" s="90"/>
      <c r="O34" s="109"/>
      <c r="P34" s="54"/>
      <c r="Q34" s="54"/>
      <c r="R34" s="54"/>
    </row>
    <row r="35" spans="1:18" ht="16.5" customHeight="1" x14ac:dyDescent="0.2">
      <c r="A35" s="563" t="s">
        <v>53</v>
      </c>
      <c r="B35" s="26" t="s">
        <v>128</v>
      </c>
      <c r="C35" s="32" t="s">
        <v>27</v>
      </c>
      <c r="D35" s="36" t="s">
        <v>87</v>
      </c>
      <c r="E35" s="36"/>
      <c r="F35" s="43"/>
      <c r="G35" s="48" t="s">
        <v>23</v>
      </c>
      <c r="I35" s="54"/>
      <c r="J35" s="66"/>
      <c r="K35" s="66"/>
      <c r="L35" s="84"/>
      <c r="M35" s="66"/>
      <c r="N35" s="90"/>
      <c r="O35" s="94"/>
      <c r="P35" s="54"/>
      <c r="Q35" s="54"/>
      <c r="R35" s="54"/>
    </row>
    <row r="36" spans="1:18" ht="16.5" customHeight="1" x14ac:dyDescent="0.2">
      <c r="A36" s="564"/>
      <c r="B36" s="27"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64"/>
      <c r="B37" s="28" t="s">
        <v>96</v>
      </c>
      <c r="C37" s="10" t="s">
        <v>27</v>
      </c>
      <c r="D37" s="37" t="s">
        <v>108</v>
      </c>
      <c r="E37" s="37"/>
      <c r="F37" s="43"/>
      <c r="G37" s="50" t="s">
        <v>23</v>
      </c>
      <c r="I37" s="54"/>
      <c r="J37" s="94"/>
      <c r="K37" s="94"/>
      <c r="L37" s="107"/>
      <c r="M37" s="94"/>
      <c r="N37" s="90"/>
      <c r="O37" s="109"/>
      <c r="P37" s="54"/>
      <c r="Q37" s="54"/>
      <c r="R37" s="54"/>
    </row>
    <row r="38" spans="1:18" ht="16.5" customHeight="1" x14ac:dyDescent="0.2">
      <c r="A38" s="565"/>
      <c r="B38" s="29" t="s">
        <v>79</v>
      </c>
      <c r="C38" s="33"/>
      <c r="D38" s="38" t="s">
        <v>99</v>
      </c>
      <c r="E38" s="37" t="s">
        <v>116</v>
      </c>
      <c r="F38" s="44">
        <f>IFERROR(ROUNDDOWN(F37/F5,1),)</f>
        <v>0</v>
      </c>
      <c r="G38" s="51" t="s">
        <v>17</v>
      </c>
      <c r="I38" s="54"/>
      <c r="J38" s="94"/>
      <c r="K38" s="94"/>
      <c r="L38" s="107"/>
      <c r="M38" s="94"/>
      <c r="N38" s="90"/>
      <c r="O38" s="109"/>
      <c r="P38" s="54"/>
      <c r="Q38" s="54"/>
      <c r="R38" s="54"/>
    </row>
    <row r="39" spans="1:18" ht="16.5" customHeight="1" x14ac:dyDescent="0.2">
      <c r="A39" s="563" t="s">
        <v>61</v>
      </c>
      <c r="B39" s="26" t="s">
        <v>128</v>
      </c>
      <c r="C39" s="32" t="s">
        <v>27</v>
      </c>
      <c r="D39" s="36" t="s">
        <v>87</v>
      </c>
      <c r="E39" s="36"/>
      <c r="F39" s="43"/>
      <c r="G39" s="48" t="s">
        <v>23</v>
      </c>
      <c r="I39" s="54"/>
      <c r="J39" s="67"/>
      <c r="K39" s="67"/>
      <c r="L39" s="85"/>
      <c r="M39" s="67"/>
      <c r="N39" s="85"/>
      <c r="O39" s="93"/>
      <c r="P39" s="54"/>
      <c r="Q39" s="54"/>
      <c r="R39" s="54"/>
    </row>
    <row r="40" spans="1:18" ht="16.5" customHeight="1" x14ac:dyDescent="0.2">
      <c r="A40" s="564"/>
      <c r="B40" s="27"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64"/>
      <c r="B41" s="28" t="s">
        <v>96</v>
      </c>
      <c r="C41" s="10" t="s">
        <v>27</v>
      </c>
      <c r="D41" s="37" t="s">
        <v>108</v>
      </c>
      <c r="E41" s="37"/>
      <c r="F41" s="43"/>
      <c r="G41" s="50" t="s">
        <v>23</v>
      </c>
      <c r="I41" s="54"/>
      <c r="J41" s="61"/>
      <c r="K41" s="61"/>
      <c r="L41" s="78"/>
      <c r="M41" s="61"/>
      <c r="N41" s="78"/>
      <c r="O41" s="54"/>
      <c r="P41" s="54"/>
      <c r="Q41" s="54"/>
      <c r="R41" s="54"/>
    </row>
    <row r="42" spans="1:18" ht="16.5" customHeight="1" x14ac:dyDescent="0.2">
      <c r="A42" s="565"/>
      <c r="B42" s="29"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63" t="s">
        <v>32</v>
      </c>
      <c r="B43" s="26" t="s">
        <v>128</v>
      </c>
      <c r="C43" s="32" t="s">
        <v>27</v>
      </c>
      <c r="D43" s="36" t="s">
        <v>87</v>
      </c>
      <c r="E43" s="36"/>
      <c r="F43" s="43"/>
      <c r="G43" s="48" t="s">
        <v>23</v>
      </c>
      <c r="I43" s="54"/>
      <c r="J43" s="61"/>
      <c r="K43" s="61"/>
      <c r="L43" s="78"/>
      <c r="M43" s="61"/>
      <c r="N43" s="78"/>
      <c r="O43" s="54"/>
      <c r="P43" s="54"/>
      <c r="Q43" s="54"/>
      <c r="R43" s="54"/>
    </row>
    <row r="44" spans="1:18" ht="16.5" customHeight="1" x14ac:dyDescent="0.2">
      <c r="A44" s="564"/>
      <c r="B44" s="27"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64"/>
      <c r="B45" s="28" t="s">
        <v>96</v>
      </c>
      <c r="C45" s="10" t="s">
        <v>27</v>
      </c>
      <c r="D45" s="37" t="s">
        <v>108</v>
      </c>
      <c r="E45" s="37"/>
      <c r="F45" s="43"/>
      <c r="G45" s="50" t="s">
        <v>23</v>
      </c>
      <c r="I45" s="54"/>
      <c r="J45" s="61"/>
      <c r="K45" s="61"/>
      <c r="L45" s="78"/>
      <c r="M45" s="61"/>
      <c r="N45" s="78"/>
      <c r="O45" s="54"/>
      <c r="P45" s="54"/>
      <c r="Q45" s="54"/>
      <c r="R45" s="54"/>
    </row>
    <row r="46" spans="1:18" ht="16.5" customHeight="1" x14ac:dyDescent="0.2">
      <c r="A46" s="565"/>
      <c r="B46" s="29"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63" t="s">
        <v>26</v>
      </c>
      <c r="B47" s="26" t="s">
        <v>128</v>
      </c>
      <c r="C47" s="32" t="s">
        <v>27</v>
      </c>
      <c r="D47" s="36" t="s">
        <v>87</v>
      </c>
      <c r="E47" s="36"/>
      <c r="F47" s="43"/>
      <c r="G47" s="48" t="s">
        <v>23</v>
      </c>
      <c r="I47" s="54"/>
      <c r="J47" s="61"/>
      <c r="K47" s="61"/>
      <c r="L47" s="78"/>
      <c r="M47" s="61"/>
      <c r="N47" s="78"/>
      <c r="O47" s="54"/>
      <c r="P47" s="54"/>
      <c r="Q47" s="54"/>
      <c r="R47" s="54"/>
    </row>
    <row r="48" spans="1:18" ht="16.5" customHeight="1" x14ac:dyDescent="0.2">
      <c r="A48" s="564"/>
      <c r="B48" s="27"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64"/>
      <c r="B49" s="28" t="s">
        <v>96</v>
      </c>
      <c r="C49" s="10" t="s">
        <v>27</v>
      </c>
      <c r="D49" s="37" t="s">
        <v>108</v>
      </c>
      <c r="E49" s="37"/>
      <c r="F49" s="43"/>
      <c r="G49" s="50" t="s">
        <v>23</v>
      </c>
      <c r="I49" s="54"/>
      <c r="J49" s="61"/>
      <c r="K49" s="61"/>
      <c r="L49" s="78"/>
      <c r="M49" s="61"/>
      <c r="N49" s="78"/>
      <c r="O49" s="54"/>
      <c r="P49" s="54"/>
      <c r="Q49" s="54"/>
      <c r="R49" s="54"/>
    </row>
    <row r="50" spans="1:18" ht="16.5" customHeight="1" x14ac:dyDescent="0.2">
      <c r="A50" s="565"/>
      <c r="B50" s="29"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8" x14ac:dyDescent="0.2"/>
  <cols>
    <col min="1" max="1" width="5.88671875" style="8" customWidth="1"/>
    <col min="2" max="2" width="19.44140625" style="9"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19.44140625" style="9"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19.44140625" style="9"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19.44140625" style="9"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19.44140625" style="9"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19.44140625" style="9"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19.44140625" style="9"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19.44140625" style="9"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19.44140625" style="9"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19.44140625" style="9"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19.44140625" style="9"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19.44140625" style="9"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19.44140625" style="9"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19.44140625" style="9"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19.44140625" style="9"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19.44140625" style="9"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19.44140625" style="9"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19.44140625" style="9"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19.44140625" style="9"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19.44140625" style="9"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19.44140625" style="9"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19.44140625" style="9"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19.44140625" style="9"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19.44140625" style="9"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19.44140625" style="9"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19.44140625" style="9"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19.44140625" style="9"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19.44140625" style="9"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19.44140625" style="9"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19.44140625" style="9"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19.44140625" style="9"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19.44140625" style="9"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19.44140625" style="9"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19.44140625" style="9"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19.44140625" style="9"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19.44140625" style="9"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19.44140625" style="9"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19.44140625" style="9"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19.44140625" style="9"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19.44140625" style="9"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19.44140625" style="9"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19.44140625" style="9"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19.44140625" style="9"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19.44140625" style="9"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19.44140625" style="9"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19.44140625" style="9"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19.44140625" style="9"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19.44140625" style="9"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19.44140625" style="9"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19.44140625" style="9"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19.44140625" style="9"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19.44140625" style="9"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19.44140625" style="9"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19.44140625" style="9"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19.44140625" style="9"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19.44140625" style="9"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19.44140625" style="9"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19.44140625" style="9"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19.44140625" style="9"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19.44140625" style="9"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19.44140625" style="9"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19.44140625" style="9"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19.44140625" style="9"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19.44140625" style="9"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110" t="s">
        <v>86</v>
      </c>
      <c r="B1" s="111"/>
      <c r="C1" s="114"/>
      <c r="D1" s="115"/>
      <c r="E1" s="115"/>
      <c r="F1" s="116"/>
      <c r="G1" s="117"/>
    </row>
    <row r="2" spans="1:18" ht="50.25" customHeight="1" x14ac:dyDescent="0.2">
      <c r="A2" s="572" t="s">
        <v>77</v>
      </c>
      <c r="B2" s="572"/>
      <c r="C2" s="572"/>
      <c r="D2" s="572"/>
      <c r="E2" s="572"/>
      <c r="F2" s="572"/>
      <c r="G2" s="572"/>
      <c r="H2" s="572"/>
      <c r="I2" s="572"/>
      <c r="J2" s="572"/>
      <c r="K2" s="572"/>
      <c r="L2" s="572"/>
      <c r="M2" s="572"/>
      <c r="N2" s="572"/>
      <c r="O2" s="572"/>
      <c r="P2" s="95"/>
      <c r="Q2" s="95"/>
      <c r="R2" s="95"/>
    </row>
    <row r="3" spans="1:18" ht="20.25" customHeight="1" x14ac:dyDescent="0.2">
      <c r="A3" s="18"/>
      <c r="B3" s="573" t="s">
        <v>31</v>
      </c>
      <c r="C3" s="574"/>
      <c r="D3" s="575"/>
      <c r="E3" s="18"/>
      <c r="F3" s="41"/>
      <c r="G3" s="18"/>
      <c r="H3" s="18"/>
      <c r="I3" s="18"/>
      <c r="J3" s="18"/>
      <c r="K3" s="18"/>
      <c r="L3" s="18"/>
      <c r="M3" s="18"/>
      <c r="N3" s="18"/>
      <c r="O3" s="18"/>
      <c r="P3" s="95"/>
      <c r="Q3" s="95"/>
      <c r="R3" s="95"/>
    </row>
    <row r="4" spans="1:18" ht="27" customHeight="1" x14ac:dyDescent="0.15">
      <c r="A4" s="576" t="s">
        <v>93</v>
      </c>
      <c r="B4" s="576"/>
      <c r="C4" s="576"/>
      <c r="D4" s="576"/>
      <c r="E4" s="576"/>
      <c r="F4" s="576"/>
      <c r="G4" s="576"/>
      <c r="H4" s="52"/>
      <c r="J4" s="57"/>
      <c r="K4" s="57"/>
      <c r="L4" s="73"/>
      <c r="M4" s="57"/>
      <c r="N4" s="73"/>
      <c r="O4" s="8"/>
      <c r="P4" s="8"/>
      <c r="Q4" s="8"/>
    </row>
    <row r="5" spans="1:18" ht="16.5" customHeight="1" x14ac:dyDescent="0.15">
      <c r="A5" s="19"/>
      <c r="B5" s="21" t="s">
        <v>12</v>
      </c>
      <c r="C5" s="31"/>
      <c r="D5" s="35" t="s">
        <v>7</v>
      </c>
      <c r="E5" s="19"/>
      <c r="F5" s="42"/>
      <c r="G5" s="47" t="s">
        <v>23</v>
      </c>
      <c r="H5" s="52"/>
      <c r="J5" s="57"/>
      <c r="K5" s="57"/>
      <c r="L5" s="73"/>
      <c r="M5" s="57"/>
      <c r="N5" s="73"/>
      <c r="O5" s="8"/>
      <c r="P5" s="8"/>
      <c r="Q5" s="8"/>
    </row>
    <row r="6" spans="1:18" ht="34.5" customHeight="1" x14ac:dyDescent="0.15">
      <c r="A6" s="577" t="s">
        <v>102</v>
      </c>
      <c r="B6" s="577"/>
      <c r="C6" s="577"/>
      <c r="D6" s="577"/>
      <c r="E6" s="577"/>
      <c r="F6" s="577"/>
      <c r="G6" s="577"/>
      <c r="I6" s="576" t="s">
        <v>52</v>
      </c>
      <c r="J6" s="576"/>
      <c r="K6" s="576"/>
      <c r="L6" s="576"/>
      <c r="M6" s="576"/>
      <c r="N6" s="576"/>
      <c r="R6" s="16"/>
    </row>
    <row r="7" spans="1:18" ht="16.5" customHeight="1" x14ac:dyDescent="0.2">
      <c r="A7" s="563" t="s">
        <v>54</v>
      </c>
      <c r="B7" s="112" t="s">
        <v>189</v>
      </c>
      <c r="C7" s="32" t="s">
        <v>27</v>
      </c>
      <c r="D7" s="36" t="s">
        <v>106</v>
      </c>
      <c r="E7" s="36"/>
      <c r="F7" s="43"/>
      <c r="G7" s="48" t="s">
        <v>23</v>
      </c>
      <c r="I7" s="10"/>
      <c r="J7" s="570"/>
      <c r="K7" s="103"/>
      <c r="L7" s="567" t="s">
        <v>45</v>
      </c>
      <c r="M7" s="568"/>
      <c r="N7" s="569"/>
    </row>
    <row r="8" spans="1:18" ht="16.5" customHeight="1" x14ac:dyDescent="0.2">
      <c r="A8" s="564"/>
      <c r="B8" s="23" t="s">
        <v>79</v>
      </c>
      <c r="D8" s="37" t="s">
        <v>8</v>
      </c>
      <c r="E8" s="37" t="s">
        <v>6</v>
      </c>
      <c r="F8" s="44">
        <f>IFERROR(ROUNDDOWN(F7/F5,1),)</f>
        <v>0</v>
      </c>
      <c r="G8" s="49" t="s">
        <v>17</v>
      </c>
      <c r="I8" s="53"/>
      <c r="J8" s="571"/>
      <c r="K8" s="86"/>
      <c r="L8" s="104" t="s">
        <v>131</v>
      </c>
      <c r="M8" s="86"/>
      <c r="N8" s="88" t="s">
        <v>132</v>
      </c>
    </row>
    <row r="9" spans="1:18" ht="16.5" customHeight="1" x14ac:dyDescent="0.2">
      <c r="A9" s="564"/>
      <c r="B9" s="113" t="s">
        <v>193</v>
      </c>
      <c r="C9" s="10" t="s">
        <v>27</v>
      </c>
      <c r="D9" s="37" t="s">
        <v>108</v>
      </c>
      <c r="E9" s="37"/>
      <c r="F9" s="43"/>
      <c r="G9" s="50" t="s">
        <v>23</v>
      </c>
      <c r="J9" s="58" t="s">
        <v>54</v>
      </c>
      <c r="K9" s="70" t="s">
        <v>6</v>
      </c>
      <c r="L9" s="75">
        <f>F8</f>
        <v>0</v>
      </c>
      <c r="M9" s="70" t="s">
        <v>109</v>
      </c>
      <c r="N9" s="75">
        <f>F10</f>
        <v>0</v>
      </c>
    </row>
    <row r="10" spans="1:18" ht="16.5" customHeight="1" x14ac:dyDescent="0.2">
      <c r="A10" s="565"/>
      <c r="B10" s="25" t="s">
        <v>79</v>
      </c>
      <c r="C10" s="33"/>
      <c r="D10" s="38" t="s">
        <v>99</v>
      </c>
      <c r="E10" s="37" t="s">
        <v>109</v>
      </c>
      <c r="F10" s="44">
        <f>IFERROR(ROUNDDOWN(F9/F5,1),)</f>
        <v>0</v>
      </c>
      <c r="G10" s="51" t="s">
        <v>17</v>
      </c>
      <c r="J10" s="58" t="s">
        <v>20</v>
      </c>
      <c r="K10" s="70" t="s">
        <v>51</v>
      </c>
      <c r="L10" s="75">
        <f>F12</f>
        <v>0</v>
      </c>
      <c r="M10" s="70" t="s">
        <v>30</v>
      </c>
      <c r="N10" s="75">
        <f>F14</f>
        <v>0</v>
      </c>
    </row>
    <row r="11" spans="1:18" ht="16.5" customHeight="1" x14ac:dyDescent="0.2">
      <c r="A11" s="563" t="s">
        <v>20</v>
      </c>
      <c r="B11" s="112" t="s">
        <v>189</v>
      </c>
      <c r="C11" s="32" t="s">
        <v>27</v>
      </c>
      <c r="D11" s="36" t="s">
        <v>87</v>
      </c>
      <c r="E11" s="36"/>
      <c r="F11" s="43"/>
      <c r="G11" s="48" t="s">
        <v>23</v>
      </c>
      <c r="I11" s="54"/>
      <c r="J11" s="58" t="s">
        <v>46</v>
      </c>
      <c r="K11" s="70" t="s">
        <v>25</v>
      </c>
      <c r="L11" s="75">
        <f>F16</f>
        <v>0</v>
      </c>
      <c r="M11" s="70" t="s">
        <v>90</v>
      </c>
      <c r="N11" s="75">
        <f>F18</f>
        <v>0</v>
      </c>
      <c r="O11" s="54"/>
      <c r="P11" s="54"/>
      <c r="Q11" s="54"/>
      <c r="R11" s="54"/>
    </row>
    <row r="12" spans="1:18" ht="16.5" customHeight="1" x14ac:dyDescent="0.2">
      <c r="A12" s="564"/>
      <c r="B12" s="23" t="s">
        <v>79</v>
      </c>
      <c r="D12" s="37" t="s">
        <v>83</v>
      </c>
      <c r="E12" s="37" t="s">
        <v>51</v>
      </c>
      <c r="F12" s="44">
        <f>IFERROR(ROUNDDOWN(F11/F5,1),)</f>
        <v>0</v>
      </c>
      <c r="G12" s="49" t="s">
        <v>17</v>
      </c>
      <c r="I12" s="54"/>
      <c r="J12" s="58" t="s">
        <v>33</v>
      </c>
      <c r="K12" s="70" t="s">
        <v>110</v>
      </c>
      <c r="L12" s="75">
        <f>F20</f>
        <v>0</v>
      </c>
      <c r="M12" s="70" t="s">
        <v>2</v>
      </c>
      <c r="N12" s="75">
        <f>F22</f>
        <v>0</v>
      </c>
      <c r="O12" s="54"/>
      <c r="P12" s="54"/>
      <c r="Q12" s="54"/>
      <c r="R12" s="54"/>
    </row>
    <row r="13" spans="1:18" ht="16.5" customHeight="1" x14ac:dyDescent="0.2">
      <c r="A13" s="564"/>
      <c r="B13" s="113" t="s">
        <v>193</v>
      </c>
      <c r="C13" s="10" t="s">
        <v>27</v>
      </c>
      <c r="D13" s="37" t="s">
        <v>108</v>
      </c>
      <c r="E13" s="37"/>
      <c r="F13" s="43"/>
      <c r="G13" s="50" t="s">
        <v>23</v>
      </c>
      <c r="I13" s="54"/>
      <c r="J13" s="58" t="s">
        <v>11</v>
      </c>
      <c r="K13" s="70" t="s">
        <v>57</v>
      </c>
      <c r="L13" s="75">
        <f>F24</f>
        <v>0</v>
      </c>
      <c r="M13" s="70" t="s">
        <v>58</v>
      </c>
      <c r="N13" s="75">
        <f>F26</f>
        <v>0</v>
      </c>
      <c r="O13" s="54"/>
      <c r="P13" s="54"/>
      <c r="Q13" s="54"/>
      <c r="R13" s="54"/>
    </row>
    <row r="14" spans="1:18" ht="16.5" customHeight="1" x14ac:dyDescent="0.2">
      <c r="A14" s="565"/>
      <c r="B14" s="25" t="s">
        <v>79</v>
      </c>
      <c r="C14" s="33"/>
      <c r="D14" s="38" t="s">
        <v>99</v>
      </c>
      <c r="E14" s="37" t="s">
        <v>30</v>
      </c>
      <c r="F14" s="44">
        <f>IFERROR(ROUNDDOWN(F13/F5,1),)</f>
        <v>0</v>
      </c>
      <c r="G14" s="51" t="s">
        <v>17</v>
      </c>
      <c r="I14" s="54"/>
      <c r="J14" s="58" t="s">
        <v>38</v>
      </c>
      <c r="K14" s="70" t="s">
        <v>111</v>
      </c>
      <c r="L14" s="75">
        <f>F28</f>
        <v>0</v>
      </c>
      <c r="M14" s="70" t="s">
        <v>113</v>
      </c>
      <c r="N14" s="75">
        <f>F30</f>
        <v>0</v>
      </c>
      <c r="O14" s="54"/>
      <c r="P14" s="54"/>
      <c r="Q14" s="54"/>
      <c r="R14" s="54"/>
    </row>
    <row r="15" spans="1:18" ht="16.5" customHeight="1" x14ac:dyDescent="0.2">
      <c r="A15" s="563" t="s">
        <v>46</v>
      </c>
      <c r="B15" s="112" t="s">
        <v>189</v>
      </c>
      <c r="C15" s="32" t="s">
        <v>27</v>
      </c>
      <c r="D15" s="36" t="s">
        <v>87</v>
      </c>
      <c r="E15" s="36"/>
      <c r="F15" s="43"/>
      <c r="G15" s="48" t="s">
        <v>23</v>
      </c>
      <c r="I15" s="54"/>
      <c r="J15" s="58" t="s">
        <v>59</v>
      </c>
      <c r="K15" s="70" t="s">
        <v>60</v>
      </c>
      <c r="L15" s="75">
        <f>F32</f>
        <v>0</v>
      </c>
      <c r="M15" s="70" t="s">
        <v>28</v>
      </c>
      <c r="N15" s="75">
        <f>F34</f>
        <v>0</v>
      </c>
      <c r="O15" s="54"/>
      <c r="P15" s="54"/>
      <c r="Q15" s="54"/>
      <c r="R15" s="54"/>
    </row>
    <row r="16" spans="1:18" ht="16.5" customHeight="1" x14ac:dyDescent="0.2">
      <c r="A16" s="564"/>
      <c r="B16" s="23" t="s">
        <v>79</v>
      </c>
      <c r="D16" s="37" t="s">
        <v>83</v>
      </c>
      <c r="E16" s="37" t="s">
        <v>25</v>
      </c>
      <c r="F16" s="44">
        <f>IFERROR(ROUNDDOWN(F15/F5,1),)</f>
        <v>0</v>
      </c>
      <c r="G16" s="49" t="s">
        <v>17</v>
      </c>
      <c r="I16" s="54"/>
      <c r="J16" s="58" t="s">
        <v>53</v>
      </c>
      <c r="K16" s="70" t="s">
        <v>115</v>
      </c>
      <c r="L16" s="75">
        <f>F36</f>
        <v>0</v>
      </c>
      <c r="M16" s="70" t="s">
        <v>116</v>
      </c>
      <c r="N16" s="75">
        <f>F38</f>
        <v>0</v>
      </c>
      <c r="O16" s="54"/>
      <c r="P16" s="54"/>
      <c r="Q16" s="54"/>
      <c r="R16" s="54"/>
    </row>
    <row r="17" spans="1:18" ht="16.5" customHeight="1" x14ac:dyDescent="0.2">
      <c r="A17" s="564"/>
      <c r="B17" s="113" t="s">
        <v>193</v>
      </c>
      <c r="C17" s="10" t="s">
        <v>27</v>
      </c>
      <c r="D17" s="37" t="s">
        <v>108</v>
      </c>
      <c r="E17" s="37"/>
      <c r="F17" s="43"/>
      <c r="G17" s="50" t="s">
        <v>23</v>
      </c>
      <c r="I17" s="54"/>
      <c r="J17" s="58" t="s">
        <v>61</v>
      </c>
      <c r="K17" s="70" t="s">
        <v>117</v>
      </c>
      <c r="L17" s="75">
        <f>F40</f>
        <v>0</v>
      </c>
      <c r="M17" s="70" t="s">
        <v>118</v>
      </c>
      <c r="N17" s="75">
        <f>F42</f>
        <v>0</v>
      </c>
      <c r="O17" s="54"/>
      <c r="P17" s="54"/>
      <c r="Q17" s="54"/>
      <c r="R17" s="54"/>
    </row>
    <row r="18" spans="1:18" ht="16.5" customHeight="1" x14ac:dyDescent="0.2">
      <c r="A18" s="565"/>
      <c r="B18" s="25" t="s">
        <v>79</v>
      </c>
      <c r="C18" s="33"/>
      <c r="D18" s="38" t="s">
        <v>99</v>
      </c>
      <c r="E18" s="37" t="s">
        <v>90</v>
      </c>
      <c r="F18" s="44">
        <f>IFERROR(ROUNDDOWN(F17/F5,1),)</f>
        <v>0</v>
      </c>
      <c r="G18" s="51" t="s">
        <v>17</v>
      </c>
      <c r="I18" s="54"/>
      <c r="J18" s="58" t="s">
        <v>32</v>
      </c>
      <c r="K18" s="70" t="s">
        <v>120</v>
      </c>
      <c r="L18" s="75">
        <f>F44</f>
        <v>0</v>
      </c>
      <c r="M18" s="70" t="s">
        <v>121</v>
      </c>
      <c r="N18" s="75">
        <f>F46</f>
        <v>0</v>
      </c>
      <c r="O18" s="54"/>
      <c r="P18" s="54"/>
      <c r="Q18" s="54"/>
      <c r="R18" s="54"/>
    </row>
    <row r="19" spans="1:18" ht="16.5" customHeight="1" x14ac:dyDescent="0.2">
      <c r="A19" s="563" t="s">
        <v>33</v>
      </c>
      <c r="B19" s="112" t="s">
        <v>189</v>
      </c>
      <c r="C19" s="32" t="s">
        <v>27</v>
      </c>
      <c r="D19" s="36" t="s">
        <v>87</v>
      </c>
      <c r="E19" s="36"/>
      <c r="F19" s="43"/>
      <c r="G19" s="48" t="s">
        <v>23</v>
      </c>
      <c r="I19" s="54"/>
      <c r="J19" s="59" t="s">
        <v>26</v>
      </c>
      <c r="K19" s="71" t="s">
        <v>63</v>
      </c>
      <c r="L19" s="76">
        <f>F48</f>
        <v>0</v>
      </c>
      <c r="M19" s="71" t="s">
        <v>119</v>
      </c>
      <c r="N19" s="76">
        <f>F50</f>
        <v>0</v>
      </c>
      <c r="O19" s="54"/>
      <c r="P19" s="54"/>
      <c r="Q19" s="54"/>
      <c r="R19" s="54"/>
    </row>
    <row r="20" spans="1:18" ht="16.5" customHeight="1" x14ac:dyDescent="0.2">
      <c r="A20" s="564"/>
      <c r="B20" s="23" t="s">
        <v>79</v>
      </c>
      <c r="D20" s="37" t="s">
        <v>83</v>
      </c>
      <c r="E20" s="37" t="s">
        <v>110</v>
      </c>
      <c r="F20" s="44">
        <f>IFERROR(ROUNDDOWN(F19/F5,1),)</f>
        <v>0</v>
      </c>
      <c r="G20" s="49" t="s">
        <v>17</v>
      </c>
      <c r="I20" s="54"/>
      <c r="J20" s="60" t="s">
        <v>22</v>
      </c>
      <c r="K20" s="60"/>
      <c r="L20" s="77">
        <f>SUM(L9:L19)</f>
        <v>0</v>
      </c>
      <c r="M20" s="60"/>
      <c r="N20" s="77">
        <f>SUM(N9:N19)</f>
        <v>0</v>
      </c>
      <c r="O20" s="54"/>
      <c r="P20" s="54"/>
      <c r="Q20" s="54"/>
      <c r="R20" s="54"/>
    </row>
    <row r="21" spans="1:18" ht="16.5" customHeight="1" x14ac:dyDescent="0.2">
      <c r="A21" s="564"/>
      <c r="B21" s="113" t="s">
        <v>193</v>
      </c>
      <c r="C21" s="10" t="s">
        <v>27</v>
      </c>
      <c r="D21" s="37" t="s">
        <v>108</v>
      </c>
      <c r="E21" s="37"/>
      <c r="F21" s="43"/>
      <c r="G21" s="50" t="s">
        <v>23</v>
      </c>
      <c r="I21" s="54"/>
      <c r="J21" s="61"/>
      <c r="K21" s="61"/>
      <c r="L21" s="78"/>
      <c r="M21" s="61"/>
      <c r="N21" s="78"/>
      <c r="O21" s="54"/>
      <c r="P21" s="54"/>
      <c r="Q21" s="54"/>
      <c r="R21" s="54"/>
    </row>
    <row r="22" spans="1:18" ht="16.5" customHeight="1" x14ac:dyDescent="0.2">
      <c r="A22" s="565"/>
      <c r="B22" s="25" t="s">
        <v>79</v>
      </c>
      <c r="C22" s="33"/>
      <c r="D22" s="38" t="s">
        <v>99</v>
      </c>
      <c r="E22" s="37" t="s">
        <v>2</v>
      </c>
      <c r="F22" s="44">
        <f>IFERROR(ROUNDDOWN(F21/F5,1),)</f>
        <v>0</v>
      </c>
      <c r="G22" s="51" t="s">
        <v>17</v>
      </c>
      <c r="I22" s="54"/>
      <c r="J22" s="9"/>
      <c r="K22" s="9"/>
      <c r="L22" s="105"/>
      <c r="M22" s="9"/>
      <c r="N22" s="105"/>
      <c r="O22" s="9"/>
      <c r="P22" s="9"/>
      <c r="Q22" s="9"/>
      <c r="R22" s="54"/>
    </row>
    <row r="23" spans="1:18" ht="16.5" customHeight="1" x14ac:dyDescent="0.2">
      <c r="A23" s="563" t="s">
        <v>11</v>
      </c>
      <c r="B23" s="112" t="s">
        <v>189</v>
      </c>
      <c r="C23" s="32" t="s">
        <v>27</v>
      </c>
      <c r="D23" s="36" t="s">
        <v>87</v>
      </c>
      <c r="E23" s="36"/>
      <c r="F23" s="45"/>
      <c r="G23" s="48" t="s">
        <v>23</v>
      </c>
      <c r="I23" s="54"/>
      <c r="J23" s="9"/>
      <c r="K23" s="9"/>
      <c r="M23" s="9"/>
      <c r="O23" s="9"/>
      <c r="P23" s="9"/>
      <c r="Q23" s="9"/>
      <c r="R23" s="54"/>
    </row>
    <row r="24" spans="1:18" ht="16.5" customHeight="1" x14ac:dyDescent="0.2">
      <c r="A24" s="564"/>
      <c r="B24" s="23" t="s">
        <v>79</v>
      </c>
      <c r="D24" s="37" t="s">
        <v>83</v>
      </c>
      <c r="E24" s="37" t="s">
        <v>57</v>
      </c>
      <c r="F24" s="44">
        <f>IFERROR(ROUNDDOWN(F23/F5,1),)</f>
        <v>0</v>
      </c>
      <c r="G24" s="49" t="s">
        <v>17</v>
      </c>
      <c r="J24" s="62" t="s">
        <v>64</v>
      </c>
      <c r="K24" s="61"/>
      <c r="L24" s="80"/>
      <c r="M24" s="61"/>
      <c r="N24" s="80"/>
      <c r="O24" s="9"/>
      <c r="P24" s="54"/>
      <c r="Q24" s="54"/>
      <c r="R24" s="54"/>
    </row>
    <row r="25" spans="1:18" ht="16.5" customHeight="1" x14ac:dyDescent="0.2">
      <c r="A25" s="564"/>
      <c r="B25" s="113" t="s">
        <v>193</v>
      </c>
      <c r="C25" s="10" t="s">
        <v>27</v>
      </c>
      <c r="D25" s="37" t="s">
        <v>108</v>
      </c>
      <c r="E25" s="37"/>
      <c r="F25" s="43"/>
      <c r="G25" s="50" t="s">
        <v>23</v>
      </c>
      <c r="J25" s="10"/>
      <c r="K25" s="10"/>
      <c r="M25" s="10"/>
      <c r="O25" s="9"/>
      <c r="R25" s="54"/>
    </row>
    <row r="26" spans="1:18" ht="16.5" customHeight="1" x14ac:dyDescent="0.2">
      <c r="A26" s="565"/>
      <c r="B26" s="25" t="s">
        <v>79</v>
      </c>
      <c r="C26" s="33"/>
      <c r="D26" s="38" t="s">
        <v>99</v>
      </c>
      <c r="E26" s="37" t="s">
        <v>58</v>
      </c>
      <c r="F26" s="44">
        <f>IFERROR(ROUNDDOWN(F25/F5,1),)</f>
        <v>0</v>
      </c>
      <c r="G26" s="51" t="s">
        <v>17</v>
      </c>
      <c r="J26" s="61"/>
      <c r="K26" s="61"/>
      <c r="L26" s="78"/>
      <c r="M26" s="61"/>
      <c r="N26" s="78"/>
      <c r="O26" s="54"/>
      <c r="R26" s="54"/>
    </row>
    <row r="27" spans="1:18" ht="16.5" customHeight="1" x14ac:dyDescent="0.2">
      <c r="A27" s="563" t="s">
        <v>38</v>
      </c>
      <c r="B27" s="112" t="s">
        <v>189</v>
      </c>
      <c r="C27" s="32" t="s">
        <v>27</v>
      </c>
      <c r="D27" s="36" t="s">
        <v>87</v>
      </c>
      <c r="E27" s="36"/>
      <c r="F27" s="43"/>
      <c r="G27" s="48" t="s">
        <v>23</v>
      </c>
      <c r="I27" s="55" t="s">
        <v>65</v>
      </c>
      <c r="J27" s="63">
        <f>ROUNDDOWN(N24,1)</f>
        <v>0</v>
      </c>
      <c r="K27" s="15"/>
      <c r="L27" s="12" t="s">
        <v>17</v>
      </c>
      <c r="M27" s="15"/>
      <c r="O27" s="16"/>
      <c r="R27" s="54"/>
    </row>
    <row r="28" spans="1:18" ht="16.5" customHeight="1" x14ac:dyDescent="0.2">
      <c r="A28" s="564"/>
      <c r="B28" s="23" t="s">
        <v>79</v>
      </c>
      <c r="D28" s="37" t="s">
        <v>83</v>
      </c>
      <c r="E28" s="37" t="s">
        <v>111</v>
      </c>
      <c r="F28" s="44">
        <f>IFERROR(ROUNDDOWN(F27/F5,1),)</f>
        <v>0</v>
      </c>
      <c r="G28" s="49" t="s">
        <v>17</v>
      </c>
      <c r="I28" s="55"/>
      <c r="J28" s="64"/>
      <c r="K28" s="64"/>
      <c r="L28" s="81" t="s">
        <v>24</v>
      </c>
      <c r="M28" s="64"/>
      <c r="N28" s="89">
        <f>IFERROR(J27/J29*100,)</f>
        <v>0</v>
      </c>
      <c r="O28" s="91" t="s">
        <v>126</v>
      </c>
      <c r="Q28" s="54"/>
      <c r="R28" s="54"/>
    </row>
    <row r="29" spans="1:18" ht="16.5" customHeight="1" x14ac:dyDescent="0.2">
      <c r="A29" s="564"/>
      <c r="B29" s="113" t="s">
        <v>193</v>
      </c>
      <c r="C29" s="10" t="s">
        <v>27</v>
      </c>
      <c r="D29" s="37" t="s">
        <v>108</v>
      </c>
      <c r="E29" s="37"/>
      <c r="F29" s="43"/>
      <c r="G29" s="50" t="s">
        <v>23</v>
      </c>
      <c r="I29" s="56" t="s">
        <v>122</v>
      </c>
      <c r="J29" s="44">
        <f>ROUNDDOWN(L24,1)</f>
        <v>0</v>
      </c>
      <c r="K29" s="72"/>
      <c r="L29" s="82" t="s">
        <v>17</v>
      </c>
      <c r="M29" s="72"/>
      <c r="N29" s="82"/>
      <c r="O29" s="92"/>
      <c r="P29" s="54"/>
      <c r="Q29" s="54"/>
      <c r="R29" s="54"/>
    </row>
    <row r="30" spans="1:18" ht="16.5" customHeight="1" x14ac:dyDescent="0.2">
      <c r="A30" s="565"/>
      <c r="B30" s="25" t="s">
        <v>79</v>
      </c>
      <c r="C30" s="33"/>
      <c r="D30" s="38" t="s">
        <v>99</v>
      </c>
      <c r="E30" s="37" t="s">
        <v>113</v>
      </c>
      <c r="F30" s="44">
        <f>IFERROR(ROUNDDOWN(F29/F5,1),)</f>
        <v>0</v>
      </c>
      <c r="G30" s="51" t="s">
        <v>17</v>
      </c>
      <c r="I30" s="54"/>
      <c r="J30" s="54"/>
      <c r="K30" s="54"/>
      <c r="L30" s="78"/>
      <c r="M30" s="54"/>
      <c r="O30" s="54"/>
      <c r="P30" s="54"/>
      <c r="Q30" s="54"/>
      <c r="R30" s="54"/>
    </row>
    <row r="31" spans="1:18" ht="16.5" customHeight="1" x14ac:dyDescent="0.2">
      <c r="A31" s="563" t="s">
        <v>59</v>
      </c>
      <c r="B31" s="112" t="s">
        <v>189</v>
      </c>
      <c r="C31" s="32" t="s">
        <v>27</v>
      </c>
      <c r="D31" s="36" t="s">
        <v>87</v>
      </c>
      <c r="E31" s="36"/>
      <c r="F31" s="43"/>
      <c r="G31" s="48" t="s">
        <v>23</v>
      </c>
      <c r="J31" s="566" t="s">
        <v>123</v>
      </c>
      <c r="K31" s="566"/>
      <c r="L31" s="566"/>
      <c r="M31" s="566"/>
      <c r="N31" s="566"/>
      <c r="O31" s="566"/>
      <c r="P31" s="54"/>
      <c r="Q31" s="54"/>
      <c r="R31" s="54"/>
    </row>
    <row r="32" spans="1:18" ht="16.5" customHeight="1" x14ac:dyDescent="0.2">
      <c r="A32" s="564"/>
      <c r="B32" s="23" t="s">
        <v>79</v>
      </c>
      <c r="D32" s="37" t="s">
        <v>83</v>
      </c>
      <c r="E32" s="37" t="s">
        <v>60</v>
      </c>
      <c r="F32" s="44">
        <f>IFERROR(ROUNDDOWN(F31/F5,1),)</f>
        <v>0</v>
      </c>
      <c r="G32" s="49" t="s">
        <v>17</v>
      </c>
      <c r="I32" s="54"/>
      <c r="J32" s="566"/>
      <c r="K32" s="566"/>
      <c r="L32" s="566"/>
      <c r="M32" s="566"/>
      <c r="N32" s="566"/>
      <c r="O32" s="566"/>
      <c r="P32" s="54"/>
      <c r="Q32" s="54"/>
      <c r="R32" s="54"/>
    </row>
    <row r="33" spans="1:18" ht="16.5" customHeight="1" x14ac:dyDescent="0.2">
      <c r="A33" s="564"/>
      <c r="B33" s="113" t="s">
        <v>193</v>
      </c>
      <c r="C33" s="10" t="s">
        <v>27</v>
      </c>
      <c r="D33" s="37" t="s">
        <v>108</v>
      </c>
      <c r="E33" s="37"/>
      <c r="F33" s="43"/>
      <c r="G33" s="50" t="s">
        <v>23</v>
      </c>
      <c r="I33" s="54"/>
      <c r="J33" s="65"/>
      <c r="K33" s="65"/>
      <c r="L33" s="83"/>
      <c r="M33" s="87"/>
      <c r="N33" s="84"/>
      <c r="O33" s="93"/>
      <c r="P33" s="54"/>
      <c r="Q33" s="54"/>
      <c r="R33" s="54"/>
    </row>
    <row r="34" spans="1:18" ht="16.5" customHeight="1" x14ac:dyDescent="0.2">
      <c r="A34" s="565"/>
      <c r="B34" s="25" t="s">
        <v>79</v>
      </c>
      <c r="C34" s="33"/>
      <c r="D34" s="38" t="s">
        <v>99</v>
      </c>
      <c r="E34" s="37" t="s">
        <v>28</v>
      </c>
      <c r="F34" s="44">
        <f>IFERROR(ROUNDDOWN(F33/F5,1),)</f>
        <v>0</v>
      </c>
      <c r="G34" s="51" t="s">
        <v>17</v>
      </c>
      <c r="I34" s="54"/>
      <c r="J34" s="65"/>
      <c r="K34" s="65"/>
      <c r="L34" s="83"/>
      <c r="M34" s="87"/>
      <c r="N34" s="84"/>
      <c r="O34" s="93"/>
      <c r="P34" s="54"/>
      <c r="Q34" s="54"/>
      <c r="R34" s="54"/>
    </row>
    <row r="35" spans="1:18" ht="16.5" customHeight="1" x14ac:dyDescent="0.2">
      <c r="A35" s="563" t="s">
        <v>53</v>
      </c>
      <c r="B35" s="112" t="s">
        <v>189</v>
      </c>
      <c r="C35" s="32" t="s">
        <v>27</v>
      </c>
      <c r="D35" s="36" t="s">
        <v>87</v>
      </c>
      <c r="E35" s="36"/>
      <c r="F35" s="43"/>
      <c r="G35" s="48" t="s">
        <v>23</v>
      </c>
      <c r="I35" s="54"/>
      <c r="J35" s="66"/>
      <c r="K35" s="66"/>
      <c r="L35" s="84"/>
      <c r="M35" s="66"/>
      <c r="N35" s="90"/>
      <c r="O35" s="94"/>
      <c r="P35" s="54"/>
      <c r="Q35" s="54"/>
      <c r="R35" s="54"/>
    </row>
    <row r="36" spans="1:18" ht="16.5" customHeight="1" x14ac:dyDescent="0.2">
      <c r="A36" s="564"/>
      <c r="B36" s="23" t="s">
        <v>79</v>
      </c>
      <c r="D36" s="37" t="s">
        <v>83</v>
      </c>
      <c r="E36" s="37" t="s">
        <v>115</v>
      </c>
      <c r="F36" s="44">
        <f>IFERROR(ROUNDDOWN(F35/F5,1),)</f>
        <v>0</v>
      </c>
      <c r="G36" s="49" t="s">
        <v>17</v>
      </c>
      <c r="I36" s="54"/>
      <c r="J36" s="66"/>
      <c r="K36" s="66"/>
      <c r="L36" s="84"/>
      <c r="M36" s="66"/>
      <c r="N36" s="90"/>
      <c r="O36" s="94"/>
      <c r="P36" s="54"/>
      <c r="Q36" s="54"/>
      <c r="R36" s="54"/>
    </row>
    <row r="37" spans="1:18" ht="16.5" customHeight="1" x14ac:dyDescent="0.2">
      <c r="A37" s="564"/>
      <c r="B37" s="113" t="s">
        <v>193</v>
      </c>
      <c r="C37" s="10" t="s">
        <v>27</v>
      </c>
      <c r="D37" s="37" t="s">
        <v>108</v>
      </c>
      <c r="E37" s="37"/>
      <c r="F37" s="43"/>
      <c r="G37" s="50" t="s">
        <v>23</v>
      </c>
      <c r="I37" s="54"/>
      <c r="J37" s="65"/>
      <c r="K37" s="65"/>
      <c r="L37" s="83"/>
      <c r="M37" s="87"/>
      <c r="N37" s="84"/>
      <c r="O37" s="93"/>
      <c r="P37" s="54"/>
      <c r="Q37" s="54"/>
      <c r="R37" s="54"/>
    </row>
    <row r="38" spans="1:18" ht="16.5" customHeight="1" x14ac:dyDescent="0.2">
      <c r="A38" s="565"/>
      <c r="B38" s="25" t="s">
        <v>79</v>
      </c>
      <c r="C38" s="33"/>
      <c r="D38" s="38" t="s">
        <v>99</v>
      </c>
      <c r="E38" s="37" t="s">
        <v>116</v>
      </c>
      <c r="F38" s="44">
        <f>IFERROR(ROUNDDOWN(F37/F5,1),)</f>
        <v>0</v>
      </c>
      <c r="G38" s="51" t="s">
        <v>17</v>
      </c>
      <c r="I38" s="54"/>
      <c r="J38" s="65"/>
      <c r="K38" s="65"/>
      <c r="L38" s="83"/>
      <c r="M38" s="87"/>
      <c r="N38" s="84"/>
      <c r="O38" s="93"/>
      <c r="P38" s="54"/>
      <c r="Q38" s="54"/>
      <c r="R38" s="54"/>
    </row>
    <row r="39" spans="1:18" ht="16.5" customHeight="1" x14ac:dyDescent="0.2">
      <c r="A39" s="563" t="s">
        <v>61</v>
      </c>
      <c r="B39" s="112" t="s">
        <v>189</v>
      </c>
      <c r="C39" s="32" t="s">
        <v>27</v>
      </c>
      <c r="D39" s="36" t="s">
        <v>87</v>
      </c>
      <c r="E39" s="36"/>
      <c r="F39" s="43"/>
      <c r="G39" s="48" t="s">
        <v>23</v>
      </c>
      <c r="I39" s="54"/>
      <c r="J39" s="67"/>
      <c r="K39" s="67"/>
      <c r="L39" s="85"/>
      <c r="M39" s="67"/>
      <c r="N39" s="85"/>
      <c r="O39" s="93"/>
      <c r="P39" s="54"/>
      <c r="Q39" s="54"/>
      <c r="R39" s="54"/>
    </row>
    <row r="40" spans="1:18" ht="16.5" customHeight="1" x14ac:dyDescent="0.2">
      <c r="A40" s="564"/>
      <c r="B40" s="23" t="s">
        <v>79</v>
      </c>
      <c r="D40" s="37" t="s">
        <v>83</v>
      </c>
      <c r="E40" s="37" t="s">
        <v>117</v>
      </c>
      <c r="F40" s="44">
        <f>IFERROR(ROUNDDOWN(F39/F5,1),)</f>
        <v>0</v>
      </c>
      <c r="G40" s="49" t="s">
        <v>17</v>
      </c>
      <c r="I40" s="54"/>
      <c r="J40" s="61"/>
      <c r="K40" s="61"/>
      <c r="L40" s="78"/>
      <c r="M40" s="61"/>
      <c r="N40" s="78"/>
      <c r="O40" s="54"/>
      <c r="P40" s="54"/>
      <c r="Q40" s="54"/>
      <c r="R40" s="54"/>
    </row>
    <row r="41" spans="1:18" ht="16.5" customHeight="1" x14ac:dyDescent="0.2">
      <c r="A41" s="564"/>
      <c r="B41" s="113" t="s">
        <v>193</v>
      </c>
      <c r="C41" s="10" t="s">
        <v>27</v>
      </c>
      <c r="D41" s="37" t="s">
        <v>108</v>
      </c>
      <c r="E41" s="37"/>
      <c r="F41" s="43"/>
      <c r="G41" s="50" t="s">
        <v>23</v>
      </c>
      <c r="I41" s="54"/>
      <c r="J41" s="61"/>
      <c r="K41" s="61"/>
      <c r="L41" s="78"/>
      <c r="M41" s="61"/>
      <c r="N41" s="78"/>
      <c r="O41" s="54"/>
      <c r="P41" s="54"/>
      <c r="Q41" s="54"/>
      <c r="R41" s="54"/>
    </row>
    <row r="42" spans="1:18" ht="16.5" customHeight="1" x14ac:dyDescent="0.2">
      <c r="A42" s="565"/>
      <c r="B42" s="25" t="s">
        <v>79</v>
      </c>
      <c r="C42" s="33"/>
      <c r="D42" s="38" t="s">
        <v>99</v>
      </c>
      <c r="E42" s="37" t="s">
        <v>118</v>
      </c>
      <c r="F42" s="44">
        <f>IFERROR(ROUNDDOWN(F41/F5,1),)</f>
        <v>0</v>
      </c>
      <c r="G42" s="51" t="s">
        <v>17</v>
      </c>
      <c r="I42" s="54"/>
      <c r="J42" s="61"/>
      <c r="K42" s="61"/>
      <c r="L42" s="78"/>
      <c r="M42" s="61"/>
      <c r="N42" s="78"/>
      <c r="O42" s="54"/>
      <c r="P42" s="54"/>
      <c r="Q42" s="54"/>
      <c r="R42" s="54"/>
    </row>
    <row r="43" spans="1:18" ht="16.5" customHeight="1" x14ac:dyDescent="0.2">
      <c r="A43" s="563" t="s">
        <v>32</v>
      </c>
      <c r="B43" s="112" t="s">
        <v>189</v>
      </c>
      <c r="C43" s="32" t="s">
        <v>27</v>
      </c>
      <c r="D43" s="36" t="s">
        <v>87</v>
      </c>
      <c r="E43" s="36"/>
      <c r="F43" s="43"/>
      <c r="G43" s="48" t="s">
        <v>23</v>
      </c>
      <c r="I43" s="54"/>
      <c r="J43" s="61"/>
      <c r="K43" s="61"/>
      <c r="L43" s="78"/>
      <c r="M43" s="61"/>
      <c r="N43" s="78"/>
      <c r="O43" s="54"/>
      <c r="P43" s="54"/>
      <c r="Q43" s="54"/>
      <c r="R43" s="54"/>
    </row>
    <row r="44" spans="1:18" ht="16.5" customHeight="1" x14ac:dyDescent="0.2">
      <c r="A44" s="564"/>
      <c r="B44" s="23" t="s">
        <v>79</v>
      </c>
      <c r="D44" s="37" t="s">
        <v>83</v>
      </c>
      <c r="E44" s="37" t="s">
        <v>120</v>
      </c>
      <c r="F44" s="44">
        <f>IFERROR(ROUNDDOWN(F43/F5,1),)</f>
        <v>0</v>
      </c>
      <c r="G44" s="49" t="s">
        <v>17</v>
      </c>
      <c r="I44" s="54"/>
      <c r="J44" s="61"/>
      <c r="K44" s="61"/>
      <c r="L44" s="78"/>
      <c r="M44" s="61"/>
      <c r="N44" s="78"/>
      <c r="O44" s="54"/>
      <c r="P44" s="54"/>
      <c r="Q44" s="54"/>
      <c r="R44" s="54"/>
    </row>
    <row r="45" spans="1:18" ht="16.5" customHeight="1" x14ac:dyDescent="0.2">
      <c r="A45" s="564"/>
      <c r="B45" s="113" t="s">
        <v>193</v>
      </c>
      <c r="C45" s="10" t="s">
        <v>27</v>
      </c>
      <c r="D45" s="37" t="s">
        <v>108</v>
      </c>
      <c r="E45" s="37"/>
      <c r="F45" s="43"/>
      <c r="G45" s="50" t="s">
        <v>23</v>
      </c>
      <c r="I45" s="54"/>
      <c r="J45" s="61"/>
      <c r="K45" s="61"/>
      <c r="L45" s="78"/>
      <c r="M45" s="61"/>
      <c r="N45" s="78"/>
      <c r="O45" s="54"/>
      <c r="P45" s="54"/>
      <c r="Q45" s="54"/>
      <c r="R45" s="54"/>
    </row>
    <row r="46" spans="1:18" ht="16.5" customHeight="1" x14ac:dyDescent="0.2">
      <c r="A46" s="565"/>
      <c r="B46" s="25" t="s">
        <v>79</v>
      </c>
      <c r="C46" s="33"/>
      <c r="D46" s="38" t="s">
        <v>99</v>
      </c>
      <c r="E46" s="37" t="s">
        <v>121</v>
      </c>
      <c r="F46" s="44">
        <f>IFERROR(ROUNDDOWN(F45/F5,1),)</f>
        <v>0</v>
      </c>
      <c r="G46" s="51" t="s">
        <v>17</v>
      </c>
      <c r="I46" s="54"/>
      <c r="J46" s="61"/>
      <c r="K46" s="61"/>
      <c r="L46" s="78"/>
      <c r="M46" s="61"/>
      <c r="N46" s="78"/>
      <c r="O46" s="54"/>
      <c r="P46" s="54"/>
      <c r="Q46" s="54"/>
      <c r="R46" s="54"/>
    </row>
    <row r="47" spans="1:18" ht="16.5" customHeight="1" x14ac:dyDescent="0.2">
      <c r="A47" s="563" t="s">
        <v>26</v>
      </c>
      <c r="B47" s="112" t="s">
        <v>189</v>
      </c>
      <c r="C47" s="32" t="s">
        <v>27</v>
      </c>
      <c r="D47" s="36" t="s">
        <v>87</v>
      </c>
      <c r="E47" s="36"/>
      <c r="F47" s="43"/>
      <c r="G47" s="48" t="s">
        <v>23</v>
      </c>
      <c r="I47" s="54"/>
      <c r="J47" s="61"/>
      <c r="K47" s="61"/>
      <c r="L47" s="78"/>
      <c r="M47" s="61"/>
      <c r="N47" s="78"/>
      <c r="O47" s="54"/>
      <c r="P47" s="54"/>
      <c r="Q47" s="54"/>
      <c r="R47" s="54"/>
    </row>
    <row r="48" spans="1:18" ht="16.5" customHeight="1" x14ac:dyDescent="0.2">
      <c r="A48" s="564"/>
      <c r="B48" s="23" t="s">
        <v>79</v>
      </c>
      <c r="D48" s="37" t="s">
        <v>83</v>
      </c>
      <c r="E48" s="37" t="s">
        <v>63</v>
      </c>
      <c r="F48" s="44">
        <f>IFERROR(ROUNDDOWN(F47/F5,1),)</f>
        <v>0</v>
      </c>
      <c r="G48" s="49" t="s">
        <v>17</v>
      </c>
      <c r="I48" s="54"/>
      <c r="J48" s="61"/>
      <c r="K48" s="61"/>
      <c r="L48" s="78"/>
      <c r="M48" s="61"/>
      <c r="N48" s="78"/>
      <c r="O48" s="54"/>
      <c r="P48" s="54"/>
      <c r="Q48" s="54"/>
      <c r="R48" s="54"/>
    </row>
    <row r="49" spans="1:18" ht="16.5" customHeight="1" x14ac:dyDescent="0.2">
      <c r="A49" s="564"/>
      <c r="B49" s="113" t="s">
        <v>193</v>
      </c>
      <c r="C49" s="10" t="s">
        <v>27</v>
      </c>
      <c r="D49" s="37" t="s">
        <v>108</v>
      </c>
      <c r="E49" s="37"/>
      <c r="F49" s="43"/>
      <c r="G49" s="50" t="s">
        <v>23</v>
      </c>
      <c r="I49" s="54"/>
      <c r="J49" s="61"/>
      <c r="K49" s="61"/>
      <c r="L49" s="78"/>
      <c r="M49" s="61"/>
      <c r="N49" s="78"/>
      <c r="O49" s="54"/>
      <c r="P49" s="54"/>
      <c r="Q49" s="54"/>
      <c r="R49" s="54"/>
    </row>
    <row r="50" spans="1:18" ht="16.5" customHeight="1" x14ac:dyDescent="0.2">
      <c r="A50" s="565"/>
      <c r="B50" s="25" t="s">
        <v>79</v>
      </c>
      <c r="C50" s="33"/>
      <c r="D50" s="38" t="s">
        <v>99</v>
      </c>
      <c r="E50" s="39" t="s">
        <v>119</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52EF0-C344-43EE-94EF-DA98E813F7F6}">
  <sheetPr codeName="Sheet17">
    <tabColor rgb="FF0070C0"/>
  </sheetPr>
  <dimension ref="B2:AF123"/>
  <sheetViews>
    <sheetView zoomScaleNormal="100" workbookViewId="0"/>
  </sheetViews>
  <sheetFormatPr defaultColWidth="4" defaultRowHeight="13.2" x14ac:dyDescent="0.2"/>
  <cols>
    <col min="1" max="1" width="1.44140625" style="213" customWidth="1"/>
    <col min="2" max="2" width="3.109375" style="213" customWidth="1"/>
    <col min="3" max="3" width="1.109375" style="213" customWidth="1"/>
    <col min="4" max="19" width="4" style="213"/>
    <col min="20" max="20" width="3.109375" style="213" customWidth="1"/>
    <col min="21" max="21" width="2.33203125" style="213" customWidth="1"/>
    <col min="22" max="22" width="4" style="213"/>
    <col min="23" max="23" width="2.21875" style="213" customWidth="1"/>
    <col min="24" max="24" width="4" style="213"/>
    <col min="25" max="25" width="2.33203125" style="213" customWidth="1"/>
    <col min="26" max="26" width="1.44140625" style="213" customWidth="1"/>
    <col min="27" max="29" width="4" style="213"/>
    <col min="30" max="30" width="6.6640625" style="213" bestFit="1" customWidth="1"/>
    <col min="31" max="16384" width="4" style="213"/>
  </cols>
  <sheetData>
    <row r="2" spans="2:30" x14ac:dyDescent="0.2">
      <c r="B2" s="213" t="s">
        <v>293</v>
      </c>
      <c r="C2" s="262"/>
      <c r="D2" s="262"/>
      <c r="E2" s="262"/>
      <c r="F2" s="262"/>
      <c r="G2" s="262"/>
      <c r="H2" s="262"/>
      <c r="I2" s="262"/>
      <c r="J2" s="262"/>
      <c r="K2" s="262"/>
      <c r="L2" s="262"/>
      <c r="M2" s="262"/>
      <c r="N2" s="262"/>
      <c r="O2" s="262"/>
      <c r="P2" s="262"/>
      <c r="Q2" s="262"/>
      <c r="R2" s="262"/>
      <c r="S2" s="262"/>
      <c r="T2" s="262"/>
      <c r="U2" s="262"/>
      <c r="V2" s="262"/>
      <c r="W2" s="262"/>
      <c r="X2" s="262"/>
      <c r="Y2" s="262"/>
    </row>
    <row r="4" spans="2:30" ht="34.5" customHeight="1" x14ac:dyDescent="0.2">
      <c r="B4" s="593" t="s">
        <v>268</v>
      </c>
      <c r="C4" s="562"/>
      <c r="D4" s="562"/>
      <c r="E4" s="562"/>
      <c r="F4" s="562"/>
      <c r="G4" s="562"/>
      <c r="H4" s="562"/>
      <c r="I4" s="562"/>
      <c r="J4" s="562"/>
      <c r="K4" s="562"/>
      <c r="L4" s="562"/>
      <c r="M4" s="562"/>
      <c r="N4" s="562"/>
      <c r="O4" s="562"/>
      <c r="P4" s="562"/>
      <c r="Q4" s="562"/>
      <c r="R4" s="562"/>
      <c r="S4" s="562"/>
      <c r="T4" s="562"/>
      <c r="U4" s="562"/>
      <c r="V4" s="562"/>
      <c r="W4" s="562"/>
      <c r="X4" s="562"/>
      <c r="Y4" s="562"/>
    </row>
    <row r="5" spans="2:30" ht="13.5" customHeight="1" x14ac:dyDescent="0.2"/>
    <row r="6" spans="2:30" ht="24" customHeight="1" x14ac:dyDescent="0.2">
      <c r="B6" s="594" t="s">
        <v>19</v>
      </c>
      <c r="C6" s="594"/>
      <c r="D6" s="594"/>
      <c r="E6" s="594"/>
      <c r="F6" s="594"/>
      <c r="G6" s="547"/>
      <c r="H6" s="548"/>
      <c r="I6" s="548"/>
      <c r="J6" s="548"/>
      <c r="K6" s="548"/>
      <c r="L6" s="548"/>
      <c r="M6" s="548"/>
      <c r="N6" s="548"/>
      <c r="O6" s="548"/>
      <c r="P6" s="548"/>
      <c r="Q6" s="548"/>
      <c r="R6" s="548"/>
      <c r="S6" s="548"/>
      <c r="T6" s="548"/>
      <c r="U6" s="548"/>
      <c r="V6" s="548"/>
      <c r="W6" s="548"/>
      <c r="X6" s="548"/>
      <c r="Y6" s="595"/>
    </row>
    <row r="7" spans="2:30" ht="24" customHeight="1" x14ac:dyDescent="0.2">
      <c r="B7" s="594" t="s">
        <v>245</v>
      </c>
      <c r="C7" s="594"/>
      <c r="D7" s="594"/>
      <c r="E7" s="594"/>
      <c r="F7" s="594"/>
      <c r="G7" s="225" t="s">
        <v>75</v>
      </c>
      <c r="H7" s="253" t="s">
        <v>225</v>
      </c>
      <c r="I7" s="253"/>
      <c r="J7" s="253"/>
      <c r="K7" s="253"/>
      <c r="L7" s="225" t="s">
        <v>75</v>
      </c>
      <c r="M7" s="253" t="s">
        <v>224</v>
      </c>
      <c r="N7" s="253"/>
      <c r="O7" s="253"/>
      <c r="P7" s="253"/>
      <c r="Q7" s="225" t="s">
        <v>75</v>
      </c>
      <c r="R7" s="253" t="s">
        <v>223</v>
      </c>
      <c r="S7" s="253"/>
      <c r="T7" s="253"/>
      <c r="U7" s="253"/>
      <c r="V7" s="253"/>
      <c r="W7" s="240"/>
      <c r="X7" s="240"/>
      <c r="Y7" s="230"/>
    </row>
    <row r="8" spans="2:30" ht="22.05" customHeight="1" x14ac:dyDescent="0.2">
      <c r="B8" s="596" t="s">
        <v>267</v>
      </c>
      <c r="C8" s="597"/>
      <c r="D8" s="597"/>
      <c r="E8" s="597"/>
      <c r="F8" s="598"/>
      <c r="G8" s="255" t="s">
        <v>75</v>
      </c>
      <c r="H8" s="256" t="s">
        <v>266</v>
      </c>
      <c r="I8" s="264"/>
      <c r="J8" s="264"/>
      <c r="K8" s="264"/>
      <c r="L8" s="264"/>
      <c r="M8" s="264"/>
      <c r="N8" s="264"/>
      <c r="O8" s="264"/>
      <c r="P8" s="264"/>
      <c r="Q8" s="264"/>
      <c r="R8" s="264"/>
      <c r="S8" s="264"/>
      <c r="T8" s="264"/>
      <c r="U8" s="264"/>
      <c r="V8" s="264"/>
      <c r="W8" s="264"/>
      <c r="X8" s="264"/>
      <c r="Y8" s="265"/>
    </row>
    <row r="9" spans="2:30" ht="22.05" customHeight="1" x14ac:dyDescent="0.2">
      <c r="B9" s="599"/>
      <c r="C9" s="562"/>
      <c r="D9" s="562"/>
      <c r="E9" s="562"/>
      <c r="F9" s="600"/>
      <c r="G9" s="260" t="s">
        <v>75</v>
      </c>
      <c r="H9" s="213" t="s">
        <v>265</v>
      </c>
      <c r="I9" s="242"/>
      <c r="J9" s="242"/>
      <c r="K9" s="242"/>
      <c r="L9" s="242"/>
      <c r="M9" s="242"/>
      <c r="N9" s="242"/>
      <c r="O9" s="242"/>
      <c r="P9" s="242"/>
      <c r="Q9" s="242"/>
      <c r="R9" s="242"/>
      <c r="S9" s="242"/>
      <c r="T9" s="242"/>
      <c r="U9" s="242"/>
      <c r="V9" s="242"/>
      <c r="W9" s="242"/>
      <c r="X9" s="242"/>
      <c r="Y9" s="245"/>
    </row>
    <row r="10" spans="2:30" ht="22.05" customHeight="1" x14ac:dyDescent="0.2">
      <c r="B10" s="601"/>
      <c r="C10" s="602"/>
      <c r="D10" s="602"/>
      <c r="E10" s="602"/>
      <c r="F10" s="603"/>
      <c r="G10" s="276" t="s">
        <v>75</v>
      </c>
      <c r="H10" s="275" t="s">
        <v>264</v>
      </c>
      <c r="I10" s="274"/>
      <c r="J10" s="274"/>
      <c r="K10" s="274"/>
      <c r="L10" s="274"/>
      <c r="M10" s="274"/>
      <c r="N10" s="274"/>
      <c r="O10" s="274"/>
      <c r="P10" s="274"/>
      <c r="Q10" s="274"/>
      <c r="R10" s="274"/>
      <c r="S10" s="274"/>
      <c r="T10" s="274"/>
      <c r="U10" s="274"/>
      <c r="V10" s="274"/>
      <c r="W10" s="274"/>
      <c r="X10" s="274"/>
      <c r="Y10" s="273"/>
    </row>
    <row r="11" spans="2:30" ht="13.5" customHeight="1" x14ac:dyDescent="0.2">
      <c r="AD11" s="272"/>
    </row>
    <row r="12" spans="2:30" ht="13.05" customHeight="1" x14ac:dyDescent="0.2">
      <c r="B12" s="237"/>
      <c r="C12" s="236"/>
      <c r="D12" s="236"/>
      <c r="E12" s="236"/>
      <c r="F12" s="236"/>
      <c r="G12" s="236"/>
      <c r="H12" s="236"/>
      <c r="I12" s="236"/>
      <c r="J12" s="236"/>
      <c r="K12" s="236"/>
      <c r="L12" s="236"/>
      <c r="M12" s="236"/>
      <c r="N12" s="236"/>
      <c r="O12" s="236"/>
      <c r="P12" s="236"/>
      <c r="Q12" s="236"/>
      <c r="R12" s="236"/>
      <c r="S12" s="236"/>
      <c r="T12" s="250"/>
      <c r="U12" s="236"/>
      <c r="V12" s="236"/>
      <c r="W12" s="236"/>
      <c r="X12" s="236"/>
      <c r="Y12" s="250"/>
      <c r="Z12" s="262"/>
      <c r="AA12" s="262"/>
    </row>
    <row r="13" spans="2:30" ht="17.100000000000001" customHeight="1" x14ac:dyDescent="0.2">
      <c r="B13" s="271" t="s">
        <v>263</v>
      </c>
      <c r="C13" s="270"/>
      <c r="T13" s="261"/>
      <c r="V13" s="233" t="s">
        <v>205</v>
      </c>
      <c r="W13" s="233" t="s">
        <v>200</v>
      </c>
      <c r="X13" s="233" t="s">
        <v>204</v>
      </c>
      <c r="Y13" s="261"/>
      <c r="Z13" s="262"/>
      <c r="AA13" s="262"/>
    </row>
    <row r="14" spans="2:30" ht="17.100000000000001" customHeight="1" x14ac:dyDescent="0.2">
      <c r="B14" s="228"/>
      <c r="T14" s="261"/>
      <c r="Y14" s="261"/>
      <c r="Z14" s="262"/>
      <c r="AA14" s="262"/>
    </row>
    <row r="15" spans="2:30" ht="49.5" customHeight="1" x14ac:dyDescent="0.2">
      <c r="B15" s="228"/>
      <c r="C15" s="591" t="s">
        <v>262</v>
      </c>
      <c r="D15" s="592"/>
      <c r="E15" s="592"/>
      <c r="F15" s="269" t="s">
        <v>203</v>
      </c>
      <c r="G15" s="588" t="s">
        <v>261</v>
      </c>
      <c r="H15" s="588"/>
      <c r="I15" s="588"/>
      <c r="J15" s="588"/>
      <c r="K15" s="588"/>
      <c r="L15" s="588"/>
      <c r="M15" s="588"/>
      <c r="N15" s="588"/>
      <c r="O15" s="588"/>
      <c r="P15" s="588"/>
      <c r="Q15" s="588"/>
      <c r="R15" s="588"/>
      <c r="S15" s="588"/>
      <c r="T15" s="261"/>
      <c r="V15" s="222" t="s">
        <v>75</v>
      </c>
      <c r="W15" s="222" t="s">
        <v>200</v>
      </c>
      <c r="X15" s="222" t="s">
        <v>75</v>
      </c>
      <c r="Y15" s="261"/>
      <c r="Z15" s="262"/>
      <c r="AA15" s="262"/>
    </row>
    <row r="16" spans="2:30" ht="69" customHeight="1" x14ac:dyDescent="0.2">
      <c r="B16" s="228"/>
      <c r="C16" s="592"/>
      <c r="D16" s="592"/>
      <c r="E16" s="592"/>
      <c r="F16" s="269" t="s">
        <v>202</v>
      </c>
      <c r="G16" s="588" t="s">
        <v>260</v>
      </c>
      <c r="H16" s="588"/>
      <c r="I16" s="588"/>
      <c r="J16" s="588"/>
      <c r="K16" s="588"/>
      <c r="L16" s="588"/>
      <c r="M16" s="588"/>
      <c r="N16" s="588"/>
      <c r="O16" s="588"/>
      <c r="P16" s="588"/>
      <c r="Q16" s="588"/>
      <c r="R16" s="588"/>
      <c r="S16" s="588"/>
      <c r="T16" s="261"/>
      <c r="V16" s="222" t="s">
        <v>75</v>
      </c>
      <c r="W16" s="222" t="s">
        <v>200</v>
      </c>
      <c r="X16" s="222" t="s">
        <v>75</v>
      </c>
      <c r="Y16" s="261"/>
      <c r="Z16" s="262"/>
      <c r="AA16" s="262"/>
    </row>
    <row r="17" spans="2:27" ht="40.049999999999997" customHeight="1" x14ac:dyDescent="0.2">
      <c r="B17" s="228"/>
      <c r="C17" s="592"/>
      <c r="D17" s="592"/>
      <c r="E17" s="592"/>
      <c r="F17" s="269" t="s">
        <v>208</v>
      </c>
      <c r="G17" s="588" t="s">
        <v>259</v>
      </c>
      <c r="H17" s="588"/>
      <c r="I17" s="588"/>
      <c r="J17" s="588"/>
      <c r="K17" s="588"/>
      <c r="L17" s="588"/>
      <c r="M17" s="588"/>
      <c r="N17" s="588"/>
      <c r="O17" s="588"/>
      <c r="P17" s="588"/>
      <c r="Q17" s="588"/>
      <c r="R17" s="588"/>
      <c r="S17" s="588"/>
      <c r="T17" s="261"/>
      <c r="V17" s="222" t="s">
        <v>75</v>
      </c>
      <c r="W17" s="222" t="s">
        <v>200</v>
      </c>
      <c r="X17" s="222" t="s">
        <v>75</v>
      </c>
      <c r="Y17" s="261"/>
      <c r="Z17" s="262"/>
      <c r="AA17" s="262"/>
    </row>
    <row r="18" spans="2:27" ht="22.05" customHeight="1" x14ac:dyDescent="0.2">
      <c r="B18" s="228"/>
      <c r="C18" s="592"/>
      <c r="D18" s="592"/>
      <c r="E18" s="592"/>
      <c r="F18" s="269" t="s">
        <v>253</v>
      </c>
      <c r="G18" s="588" t="s">
        <v>258</v>
      </c>
      <c r="H18" s="588"/>
      <c r="I18" s="588"/>
      <c r="J18" s="588"/>
      <c r="K18" s="588"/>
      <c r="L18" s="588"/>
      <c r="M18" s="588"/>
      <c r="N18" s="588"/>
      <c r="O18" s="588"/>
      <c r="P18" s="588"/>
      <c r="Q18" s="588"/>
      <c r="R18" s="588"/>
      <c r="S18" s="588"/>
      <c r="T18" s="261"/>
      <c r="V18" s="222" t="s">
        <v>75</v>
      </c>
      <c r="W18" s="222" t="s">
        <v>200</v>
      </c>
      <c r="X18" s="222" t="s">
        <v>75</v>
      </c>
      <c r="Y18" s="261"/>
      <c r="Z18" s="262"/>
      <c r="AA18" s="262"/>
    </row>
    <row r="19" spans="2:27" ht="17.55" customHeight="1" x14ac:dyDescent="0.2">
      <c r="B19" s="228"/>
      <c r="C19" s="258"/>
      <c r="D19" s="258"/>
      <c r="E19" s="258"/>
      <c r="F19" s="222"/>
      <c r="G19" s="242"/>
      <c r="H19" s="242"/>
      <c r="I19" s="242"/>
      <c r="J19" s="242"/>
      <c r="K19" s="242"/>
      <c r="L19" s="242"/>
      <c r="M19" s="242"/>
      <c r="N19" s="242"/>
      <c r="O19" s="242"/>
      <c r="P19" s="242"/>
      <c r="Q19" s="242"/>
      <c r="R19" s="242"/>
      <c r="S19" s="242"/>
      <c r="T19" s="261"/>
      <c r="Y19" s="261"/>
      <c r="Z19" s="262"/>
      <c r="AA19" s="262"/>
    </row>
    <row r="20" spans="2:27" ht="69" customHeight="1" x14ac:dyDescent="0.2">
      <c r="B20" s="228"/>
      <c r="C20" s="589" t="s">
        <v>257</v>
      </c>
      <c r="D20" s="590"/>
      <c r="E20" s="590"/>
      <c r="F20" s="231" t="s">
        <v>203</v>
      </c>
      <c r="G20" s="578" t="s">
        <v>256</v>
      </c>
      <c r="H20" s="578"/>
      <c r="I20" s="578"/>
      <c r="J20" s="578"/>
      <c r="K20" s="578"/>
      <c r="L20" s="578"/>
      <c r="M20" s="578"/>
      <c r="N20" s="578"/>
      <c r="O20" s="578"/>
      <c r="P20" s="578"/>
      <c r="Q20" s="578"/>
      <c r="R20" s="578"/>
      <c r="S20" s="578"/>
      <c r="T20" s="261"/>
      <c r="V20" s="222" t="s">
        <v>75</v>
      </c>
      <c r="W20" s="222" t="s">
        <v>200</v>
      </c>
      <c r="X20" s="222" t="s">
        <v>75</v>
      </c>
      <c r="Y20" s="261"/>
      <c r="Z20" s="262"/>
      <c r="AA20" s="262"/>
    </row>
    <row r="21" spans="2:27" ht="69" customHeight="1" x14ac:dyDescent="0.2">
      <c r="B21" s="228"/>
      <c r="C21" s="590"/>
      <c r="D21" s="590"/>
      <c r="E21" s="590"/>
      <c r="F21" s="231" t="s">
        <v>202</v>
      </c>
      <c r="G21" s="578" t="s">
        <v>255</v>
      </c>
      <c r="H21" s="578"/>
      <c r="I21" s="578"/>
      <c r="J21" s="578"/>
      <c r="K21" s="578"/>
      <c r="L21" s="578"/>
      <c r="M21" s="578"/>
      <c r="N21" s="578"/>
      <c r="O21" s="578"/>
      <c r="P21" s="578"/>
      <c r="Q21" s="578"/>
      <c r="R21" s="578"/>
      <c r="S21" s="578"/>
      <c r="T21" s="261"/>
      <c r="V21" s="222" t="s">
        <v>75</v>
      </c>
      <c r="W21" s="222" t="s">
        <v>200</v>
      </c>
      <c r="X21" s="222" t="s">
        <v>75</v>
      </c>
      <c r="Y21" s="261"/>
      <c r="Z21" s="262"/>
      <c r="AA21" s="262"/>
    </row>
    <row r="22" spans="2:27" ht="49.5" customHeight="1" x14ac:dyDescent="0.2">
      <c r="B22" s="228"/>
      <c r="C22" s="590"/>
      <c r="D22" s="590"/>
      <c r="E22" s="590"/>
      <c r="F22" s="231" t="s">
        <v>208</v>
      </c>
      <c r="G22" s="578" t="s">
        <v>254</v>
      </c>
      <c r="H22" s="578"/>
      <c r="I22" s="578"/>
      <c r="J22" s="578"/>
      <c r="K22" s="578"/>
      <c r="L22" s="578"/>
      <c r="M22" s="578"/>
      <c r="N22" s="578"/>
      <c r="O22" s="578"/>
      <c r="P22" s="578"/>
      <c r="Q22" s="578"/>
      <c r="R22" s="578"/>
      <c r="S22" s="578"/>
      <c r="T22" s="261"/>
      <c r="V22" s="222" t="s">
        <v>75</v>
      </c>
      <c r="W22" s="222" t="s">
        <v>200</v>
      </c>
      <c r="X22" s="222" t="s">
        <v>75</v>
      </c>
      <c r="Y22" s="261"/>
      <c r="Z22" s="262"/>
      <c r="AA22" s="262"/>
    </row>
    <row r="23" spans="2:27" ht="22.05" customHeight="1" x14ac:dyDescent="0.2">
      <c r="B23" s="228"/>
      <c r="C23" s="590"/>
      <c r="D23" s="590"/>
      <c r="E23" s="590"/>
      <c r="F23" s="231" t="s">
        <v>253</v>
      </c>
      <c r="G23" s="578" t="s">
        <v>252</v>
      </c>
      <c r="H23" s="578"/>
      <c r="I23" s="578"/>
      <c r="J23" s="578"/>
      <c r="K23" s="578"/>
      <c r="L23" s="578"/>
      <c r="M23" s="578"/>
      <c r="N23" s="578"/>
      <c r="O23" s="578"/>
      <c r="P23" s="578"/>
      <c r="Q23" s="578"/>
      <c r="R23" s="578"/>
      <c r="S23" s="578"/>
      <c r="T23" s="261"/>
      <c r="V23" s="222" t="s">
        <v>75</v>
      </c>
      <c r="W23" s="222" t="s">
        <v>200</v>
      </c>
      <c r="X23" s="222" t="s">
        <v>75</v>
      </c>
      <c r="Y23" s="261"/>
      <c r="Z23" s="262"/>
      <c r="AA23" s="262"/>
    </row>
    <row r="24" spans="2:27" ht="17.55" customHeight="1" x14ac:dyDescent="0.2">
      <c r="B24" s="228"/>
      <c r="C24" s="258"/>
      <c r="D24" s="258"/>
      <c r="E24" s="258"/>
      <c r="F24" s="222"/>
      <c r="G24" s="242"/>
      <c r="H24" s="242"/>
      <c r="I24" s="242"/>
      <c r="J24" s="242"/>
      <c r="K24" s="242"/>
      <c r="L24" s="242"/>
      <c r="M24" s="242"/>
      <c r="N24" s="242"/>
      <c r="O24" s="242"/>
      <c r="P24" s="242"/>
      <c r="Q24" s="242"/>
      <c r="R24" s="242"/>
      <c r="S24" s="242"/>
      <c r="T24" s="261"/>
      <c r="Y24" s="261"/>
      <c r="Z24" s="262"/>
      <c r="AA24" s="262"/>
    </row>
    <row r="25" spans="2:27" ht="69" customHeight="1" x14ac:dyDescent="0.2">
      <c r="B25" s="228"/>
      <c r="C25" s="579" t="s">
        <v>251</v>
      </c>
      <c r="D25" s="580"/>
      <c r="E25" s="581"/>
      <c r="F25" s="269" t="s">
        <v>203</v>
      </c>
      <c r="G25" s="588" t="s">
        <v>250</v>
      </c>
      <c r="H25" s="588"/>
      <c r="I25" s="588"/>
      <c r="J25" s="588"/>
      <c r="K25" s="588"/>
      <c r="L25" s="588"/>
      <c r="M25" s="588"/>
      <c r="N25" s="588"/>
      <c r="O25" s="588"/>
      <c r="P25" s="588"/>
      <c r="Q25" s="588"/>
      <c r="R25" s="588"/>
      <c r="S25" s="588"/>
      <c r="T25" s="261"/>
      <c r="V25" s="222" t="s">
        <v>75</v>
      </c>
      <c r="W25" s="222" t="s">
        <v>200</v>
      </c>
      <c r="X25" s="222" t="s">
        <v>75</v>
      </c>
      <c r="Y25" s="261"/>
      <c r="Z25" s="262"/>
      <c r="AA25" s="262"/>
    </row>
    <row r="26" spans="2:27" ht="69" customHeight="1" x14ac:dyDescent="0.2">
      <c r="B26" s="228"/>
      <c r="C26" s="582"/>
      <c r="D26" s="583"/>
      <c r="E26" s="584"/>
      <c r="F26" s="269" t="s">
        <v>202</v>
      </c>
      <c r="G26" s="588" t="s">
        <v>249</v>
      </c>
      <c r="H26" s="588"/>
      <c r="I26" s="588"/>
      <c r="J26" s="588"/>
      <c r="K26" s="588"/>
      <c r="L26" s="588"/>
      <c r="M26" s="588"/>
      <c r="N26" s="588"/>
      <c r="O26" s="588"/>
      <c r="P26" s="588"/>
      <c r="Q26" s="588"/>
      <c r="R26" s="588"/>
      <c r="S26" s="588"/>
      <c r="T26" s="261"/>
      <c r="V26" s="222" t="s">
        <v>75</v>
      </c>
      <c r="W26" s="222" t="s">
        <v>200</v>
      </c>
      <c r="X26" s="222" t="s">
        <v>75</v>
      </c>
      <c r="Y26" s="261"/>
      <c r="Z26" s="262"/>
      <c r="AA26" s="262"/>
    </row>
    <row r="27" spans="2:27" ht="49.5" customHeight="1" x14ac:dyDescent="0.2">
      <c r="B27" s="228"/>
      <c r="C27" s="585"/>
      <c r="D27" s="586"/>
      <c r="E27" s="587"/>
      <c r="F27" s="269" t="s">
        <v>208</v>
      </c>
      <c r="G27" s="588" t="s">
        <v>248</v>
      </c>
      <c r="H27" s="588"/>
      <c r="I27" s="588"/>
      <c r="J27" s="588"/>
      <c r="K27" s="588"/>
      <c r="L27" s="588"/>
      <c r="M27" s="588"/>
      <c r="N27" s="588"/>
      <c r="O27" s="588"/>
      <c r="P27" s="588"/>
      <c r="Q27" s="588"/>
      <c r="R27" s="588"/>
      <c r="S27" s="588"/>
      <c r="T27" s="261"/>
      <c r="V27" s="222" t="s">
        <v>75</v>
      </c>
      <c r="W27" s="222" t="s">
        <v>200</v>
      </c>
      <c r="X27" s="222" t="s">
        <v>75</v>
      </c>
      <c r="Y27" s="261"/>
      <c r="Z27" s="262"/>
      <c r="AA27" s="262"/>
    </row>
    <row r="28" spans="2:27" ht="13.05" customHeight="1" x14ac:dyDescent="0.2">
      <c r="B28" s="219"/>
      <c r="C28" s="218"/>
      <c r="D28" s="218"/>
      <c r="E28" s="218"/>
      <c r="F28" s="218"/>
      <c r="G28" s="218"/>
      <c r="H28" s="218"/>
      <c r="I28" s="218"/>
      <c r="J28" s="218"/>
      <c r="K28" s="218"/>
      <c r="L28" s="218"/>
      <c r="M28" s="218"/>
      <c r="N28" s="218"/>
      <c r="O28" s="218"/>
      <c r="P28" s="218"/>
      <c r="Q28" s="218"/>
      <c r="R28" s="218"/>
      <c r="S28" s="218"/>
      <c r="T28" s="224"/>
      <c r="U28" s="218"/>
      <c r="V28" s="218"/>
      <c r="W28" s="218"/>
      <c r="X28" s="218"/>
      <c r="Y28" s="224"/>
    </row>
    <row r="30" spans="2:27" x14ac:dyDescent="0.2">
      <c r="B30" s="213" t="s">
        <v>247</v>
      </c>
    </row>
    <row r="31" spans="2:27" x14ac:dyDescent="0.2">
      <c r="B31" s="213" t="s">
        <v>246</v>
      </c>
      <c r="K31" s="262"/>
      <c r="L31" s="262"/>
      <c r="M31" s="262"/>
      <c r="N31" s="262"/>
      <c r="O31" s="262"/>
      <c r="P31" s="262"/>
      <c r="Q31" s="262"/>
      <c r="R31" s="262"/>
      <c r="S31" s="262"/>
      <c r="T31" s="262"/>
      <c r="U31" s="262"/>
      <c r="V31" s="262"/>
      <c r="W31" s="262"/>
      <c r="X31" s="262"/>
      <c r="Y31" s="262"/>
      <c r="Z31" s="262"/>
      <c r="AA31" s="262"/>
    </row>
    <row r="38" spans="3:32" x14ac:dyDescent="0.2">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row>
    <row r="39" spans="3:32" x14ac:dyDescent="0.2">
      <c r="C39" s="236"/>
    </row>
    <row r="122" spans="3:7" x14ac:dyDescent="0.2">
      <c r="C122" s="218"/>
      <c r="D122" s="218"/>
      <c r="E122" s="218"/>
      <c r="F122" s="218"/>
      <c r="G122" s="218"/>
    </row>
    <row r="123" spans="3:7" x14ac:dyDescent="0.2">
      <c r="C123" s="236"/>
    </row>
  </sheetData>
  <mergeCells count="19">
    <mergeCell ref="B4:Y4"/>
    <mergeCell ref="B6:F6"/>
    <mergeCell ref="G6:Y6"/>
    <mergeCell ref="B7:F7"/>
    <mergeCell ref="B8:F10"/>
    <mergeCell ref="C15:E18"/>
    <mergeCell ref="G15:S15"/>
    <mergeCell ref="G16:S16"/>
    <mergeCell ref="G17:S17"/>
    <mergeCell ref="G18:S18"/>
    <mergeCell ref="G21:S21"/>
    <mergeCell ref="G22:S22"/>
    <mergeCell ref="G23:S23"/>
    <mergeCell ref="C25:E27"/>
    <mergeCell ref="G25:S25"/>
    <mergeCell ref="G26:S26"/>
    <mergeCell ref="G27:S27"/>
    <mergeCell ref="C20:E23"/>
    <mergeCell ref="G20:S20"/>
  </mergeCells>
  <phoneticPr fontId="48"/>
  <dataValidations count="1">
    <dataValidation type="list" allowBlank="1" showInputMessage="1" showErrorMessage="1" sqref="V15:V18 X15:X18 V20:V23 X20:X23 V25:V27 X25:X27 L7 Q7 G7:G10" xr:uid="{0D6BC14E-36B9-462B-A5E6-54E51B896304}">
      <formula1>"□,■"</formula1>
    </dataValidation>
  </dataValidations>
  <pageMargins left="0.7" right="0.7" top="0.75" bottom="0.75" header="0.3" footer="0.3"/>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C1707-50E9-4722-8D6A-7F17A582D413}">
  <sheetPr codeName="Sheet18">
    <tabColor rgb="FF0070C0"/>
  </sheetPr>
  <dimension ref="A1:AF123"/>
  <sheetViews>
    <sheetView zoomScaleNormal="100" workbookViewId="0"/>
  </sheetViews>
  <sheetFormatPr defaultColWidth="9" defaultRowHeight="13.2" x14ac:dyDescent="0.2"/>
  <cols>
    <col min="1" max="1" width="2.109375" style="277" customWidth="1"/>
    <col min="2" max="23" width="3.6640625" style="277" customWidth="1"/>
    <col min="24" max="24" width="2.109375" style="277" customWidth="1"/>
    <col min="25" max="37" width="5.6640625" style="277" customWidth="1"/>
    <col min="38" max="16384" width="9" style="277"/>
  </cols>
  <sheetData>
    <row r="1" spans="2:23" x14ac:dyDescent="0.2">
      <c r="B1" s="277" t="s">
        <v>294</v>
      </c>
      <c r="M1" s="288"/>
      <c r="N1" s="287"/>
      <c r="O1" s="287"/>
      <c r="P1" s="287"/>
      <c r="Q1" s="288" t="s">
        <v>232</v>
      </c>
      <c r="R1" s="286"/>
      <c r="S1" s="287" t="s">
        <v>231</v>
      </c>
      <c r="T1" s="286"/>
      <c r="U1" s="287" t="s">
        <v>230</v>
      </c>
      <c r="V1" s="286"/>
      <c r="W1" s="287" t="s">
        <v>229</v>
      </c>
    </row>
    <row r="2" spans="2:23" ht="5.0999999999999996" customHeight="1" x14ac:dyDescent="0.2">
      <c r="M2" s="288"/>
      <c r="N2" s="287"/>
      <c r="O2" s="287"/>
      <c r="P2" s="287"/>
      <c r="Q2" s="288"/>
      <c r="R2" s="287"/>
      <c r="S2" s="287"/>
      <c r="T2" s="287"/>
      <c r="U2" s="287"/>
      <c r="V2" s="287"/>
      <c r="W2" s="287"/>
    </row>
    <row r="3" spans="2:23" x14ac:dyDescent="0.2">
      <c r="B3" s="621" t="s">
        <v>292</v>
      </c>
      <c r="C3" s="621"/>
      <c r="D3" s="621"/>
      <c r="E3" s="621"/>
      <c r="F3" s="621"/>
      <c r="G3" s="621"/>
      <c r="H3" s="621"/>
      <c r="I3" s="621"/>
      <c r="J3" s="621"/>
      <c r="K3" s="621"/>
      <c r="L3" s="621"/>
      <c r="M3" s="621"/>
      <c r="N3" s="621"/>
      <c r="O3" s="621"/>
      <c r="P3" s="621"/>
      <c r="Q3" s="621"/>
      <c r="R3" s="621"/>
      <c r="S3" s="621"/>
      <c r="T3" s="621"/>
      <c r="U3" s="621"/>
      <c r="V3" s="621"/>
      <c r="W3" s="621"/>
    </row>
    <row r="4" spans="2:23" ht="5.0999999999999996" customHeight="1" x14ac:dyDescent="0.2">
      <c r="B4" s="287"/>
      <c r="C4" s="287"/>
      <c r="D4" s="287"/>
      <c r="E4" s="287"/>
      <c r="F4" s="287"/>
      <c r="G4" s="287"/>
      <c r="H4" s="287"/>
      <c r="I4" s="287"/>
      <c r="J4" s="287"/>
      <c r="K4" s="287"/>
      <c r="L4" s="287"/>
      <c r="M4" s="287"/>
      <c r="N4" s="287"/>
      <c r="O4" s="287"/>
      <c r="P4" s="287"/>
      <c r="Q4" s="287"/>
      <c r="R4" s="287"/>
      <c r="S4" s="287"/>
      <c r="T4" s="287"/>
      <c r="U4" s="287"/>
      <c r="V4" s="287"/>
      <c r="W4" s="287"/>
    </row>
    <row r="5" spans="2:23" x14ac:dyDescent="0.2">
      <c r="B5" s="287"/>
      <c r="C5" s="287"/>
      <c r="D5" s="287"/>
      <c r="E5" s="287"/>
      <c r="F5" s="287"/>
      <c r="G5" s="287"/>
      <c r="H5" s="287"/>
      <c r="I5" s="287"/>
      <c r="J5" s="287"/>
      <c r="K5" s="287"/>
      <c r="L5" s="287"/>
      <c r="M5" s="287"/>
      <c r="N5" s="287"/>
      <c r="O5" s="287"/>
      <c r="P5" s="288" t="s">
        <v>291</v>
      </c>
      <c r="Q5" s="622"/>
      <c r="R5" s="622"/>
      <c r="S5" s="622"/>
      <c r="T5" s="622"/>
      <c r="U5" s="622"/>
      <c r="V5" s="622"/>
      <c r="W5" s="622"/>
    </row>
    <row r="6" spans="2:23" x14ac:dyDescent="0.2">
      <c r="B6" s="287"/>
      <c r="C6" s="287"/>
      <c r="D6" s="287"/>
      <c r="E6" s="287"/>
      <c r="F6" s="287"/>
      <c r="G6" s="287"/>
      <c r="H6" s="287"/>
      <c r="I6" s="287"/>
      <c r="J6" s="287"/>
      <c r="K6" s="287"/>
      <c r="L6" s="287"/>
      <c r="M6" s="287"/>
      <c r="N6" s="287"/>
      <c r="O6" s="287"/>
      <c r="P6" s="288" t="s">
        <v>290</v>
      </c>
      <c r="Q6" s="623"/>
      <c r="R6" s="623"/>
      <c r="S6" s="623"/>
      <c r="T6" s="623"/>
      <c r="U6" s="623"/>
      <c r="V6" s="623"/>
      <c r="W6" s="623"/>
    </row>
    <row r="7" spans="2:23" ht="10.5" customHeight="1" x14ac:dyDescent="0.2">
      <c r="B7" s="287"/>
      <c r="C7" s="287"/>
      <c r="D7" s="287"/>
      <c r="E7" s="287"/>
      <c r="F7" s="287"/>
      <c r="G7" s="287"/>
      <c r="H7" s="287"/>
      <c r="I7" s="287"/>
      <c r="J7" s="287"/>
      <c r="K7" s="287"/>
      <c r="L7" s="287"/>
      <c r="M7" s="287"/>
      <c r="N7" s="287"/>
      <c r="O7" s="287"/>
      <c r="P7" s="287"/>
      <c r="Q7" s="287"/>
      <c r="R7" s="287"/>
      <c r="S7" s="287"/>
      <c r="T7" s="287"/>
      <c r="U7" s="287"/>
      <c r="V7" s="287"/>
      <c r="W7" s="287"/>
    </row>
    <row r="8" spans="2:23" x14ac:dyDescent="0.2">
      <c r="B8" s="277" t="s">
        <v>289</v>
      </c>
    </row>
    <row r="9" spans="2:23" x14ac:dyDescent="0.2">
      <c r="C9" s="286" t="s">
        <v>75</v>
      </c>
      <c r="D9" s="277" t="s">
        <v>288</v>
      </c>
      <c r="J9" s="286" t="s">
        <v>75</v>
      </c>
      <c r="K9" s="277" t="s">
        <v>287</v>
      </c>
    </row>
    <row r="10" spans="2:23" ht="10.5" customHeight="1" x14ac:dyDescent="0.2"/>
    <row r="11" spans="2:23" x14ac:dyDescent="0.2">
      <c r="B11" s="277" t="s">
        <v>286</v>
      </c>
    </row>
    <row r="12" spans="2:23" x14ac:dyDescent="0.2">
      <c r="C12" s="286" t="s">
        <v>75</v>
      </c>
      <c r="D12" s="277" t="s">
        <v>285</v>
      </c>
    </row>
    <row r="13" spans="2:23" x14ac:dyDescent="0.2">
      <c r="C13" s="286" t="s">
        <v>75</v>
      </c>
      <c r="D13" s="277" t="s">
        <v>284</v>
      </c>
    </row>
    <row r="14" spans="2:23" ht="10.5" customHeight="1" x14ac:dyDescent="0.2"/>
    <row r="15" spans="2:23" x14ac:dyDescent="0.2">
      <c r="B15" s="277" t="s">
        <v>187</v>
      </c>
    </row>
    <row r="16" spans="2:23" ht="60" customHeight="1" x14ac:dyDescent="0.2">
      <c r="B16" s="607"/>
      <c r="C16" s="607"/>
      <c r="D16" s="607"/>
      <c r="E16" s="607"/>
      <c r="F16" s="613" t="s">
        <v>282</v>
      </c>
      <c r="G16" s="614"/>
      <c r="H16" s="614"/>
      <c r="I16" s="614"/>
      <c r="J16" s="614"/>
      <c r="K16" s="614"/>
      <c r="L16" s="615"/>
      <c r="M16" s="610" t="s">
        <v>281</v>
      </c>
      <c r="N16" s="610"/>
      <c r="O16" s="610"/>
      <c r="P16" s="610"/>
      <c r="Q16" s="610"/>
      <c r="R16" s="610"/>
      <c r="S16" s="610"/>
    </row>
    <row r="17" spans="2:23" x14ac:dyDescent="0.2">
      <c r="B17" s="608">
        <v>4</v>
      </c>
      <c r="C17" s="609"/>
      <c r="D17" s="609" t="s">
        <v>280</v>
      </c>
      <c r="E17" s="619"/>
      <c r="F17" s="605"/>
      <c r="G17" s="606"/>
      <c r="H17" s="606"/>
      <c r="I17" s="606"/>
      <c r="J17" s="606"/>
      <c r="K17" s="606"/>
      <c r="L17" s="284" t="s">
        <v>201</v>
      </c>
      <c r="M17" s="605"/>
      <c r="N17" s="606"/>
      <c r="O17" s="606"/>
      <c r="P17" s="606"/>
      <c r="Q17" s="606"/>
      <c r="R17" s="606"/>
      <c r="S17" s="284" t="s">
        <v>201</v>
      </c>
    </row>
    <row r="18" spans="2:23" x14ac:dyDescent="0.2">
      <c r="B18" s="608">
        <v>5</v>
      </c>
      <c r="C18" s="609"/>
      <c r="D18" s="609" t="s">
        <v>280</v>
      </c>
      <c r="E18" s="619"/>
      <c r="F18" s="605"/>
      <c r="G18" s="606"/>
      <c r="H18" s="606"/>
      <c r="I18" s="606"/>
      <c r="J18" s="606"/>
      <c r="K18" s="606"/>
      <c r="L18" s="284" t="s">
        <v>201</v>
      </c>
      <c r="M18" s="605"/>
      <c r="N18" s="606"/>
      <c r="O18" s="606"/>
      <c r="P18" s="606"/>
      <c r="Q18" s="606"/>
      <c r="R18" s="606"/>
      <c r="S18" s="284" t="s">
        <v>201</v>
      </c>
    </row>
    <row r="19" spans="2:23" x14ac:dyDescent="0.2">
      <c r="B19" s="608">
        <v>6</v>
      </c>
      <c r="C19" s="609"/>
      <c r="D19" s="609" t="s">
        <v>280</v>
      </c>
      <c r="E19" s="619"/>
      <c r="F19" s="605"/>
      <c r="G19" s="606"/>
      <c r="H19" s="606"/>
      <c r="I19" s="606"/>
      <c r="J19" s="606"/>
      <c r="K19" s="606"/>
      <c r="L19" s="284" t="s">
        <v>201</v>
      </c>
      <c r="M19" s="605"/>
      <c r="N19" s="606"/>
      <c r="O19" s="606"/>
      <c r="P19" s="606"/>
      <c r="Q19" s="606"/>
      <c r="R19" s="606"/>
      <c r="S19" s="284" t="s">
        <v>201</v>
      </c>
    </row>
    <row r="20" spans="2:23" x14ac:dyDescent="0.2">
      <c r="B20" s="608">
        <v>7</v>
      </c>
      <c r="C20" s="609"/>
      <c r="D20" s="609" t="s">
        <v>280</v>
      </c>
      <c r="E20" s="619"/>
      <c r="F20" s="605"/>
      <c r="G20" s="606"/>
      <c r="H20" s="606"/>
      <c r="I20" s="606"/>
      <c r="J20" s="606"/>
      <c r="K20" s="606"/>
      <c r="L20" s="284" t="s">
        <v>201</v>
      </c>
      <c r="M20" s="605"/>
      <c r="N20" s="606"/>
      <c r="O20" s="606"/>
      <c r="P20" s="606"/>
      <c r="Q20" s="606"/>
      <c r="R20" s="606"/>
      <c r="S20" s="284" t="s">
        <v>201</v>
      </c>
    </row>
    <row r="21" spans="2:23" x14ac:dyDescent="0.2">
      <c r="B21" s="608">
        <v>8</v>
      </c>
      <c r="C21" s="609"/>
      <c r="D21" s="609" t="s">
        <v>280</v>
      </c>
      <c r="E21" s="619"/>
      <c r="F21" s="605"/>
      <c r="G21" s="606"/>
      <c r="H21" s="606"/>
      <c r="I21" s="606"/>
      <c r="J21" s="606"/>
      <c r="K21" s="606"/>
      <c r="L21" s="284" t="s">
        <v>201</v>
      </c>
      <c r="M21" s="605"/>
      <c r="N21" s="606"/>
      <c r="O21" s="606"/>
      <c r="P21" s="606"/>
      <c r="Q21" s="606"/>
      <c r="R21" s="606"/>
      <c r="S21" s="284" t="s">
        <v>201</v>
      </c>
    </row>
    <row r="22" spans="2:23" x14ac:dyDescent="0.2">
      <c r="B22" s="608">
        <v>9</v>
      </c>
      <c r="C22" s="609"/>
      <c r="D22" s="609" t="s">
        <v>280</v>
      </c>
      <c r="E22" s="619"/>
      <c r="F22" s="605"/>
      <c r="G22" s="606"/>
      <c r="H22" s="606"/>
      <c r="I22" s="606"/>
      <c r="J22" s="606"/>
      <c r="K22" s="606"/>
      <c r="L22" s="284" t="s">
        <v>201</v>
      </c>
      <c r="M22" s="605"/>
      <c r="N22" s="606"/>
      <c r="O22" s="606"/>
      <c r="P22" s="606"/>
      <c r="Q22" s="606"/>
      <c r="R22" s="606"/>
      <c r="S22" s="284" t="s">
        <v>201</v>
      </c>
    </row>
    <row r="23" spans="2:23" x14ac:dyDescent="0.2">
      <c r="B23" s="608">
        <v>10</v>
      </c>
      <c r="C23" s="609"/>
      <c r="D23" s="609" t="s">
        <v>280</v>
      </c>
      <c r="E23" s="619"/>
      <c r="F23" s="605"/>
      <c r="G23" s="606"/>
      <c r="H23" s="606"/>
      <c r="I23" s="606"/>
      <c r="J23" s="606"/>
      <c r="K23" s="606"/>
      <c r="L23" s="284" t="s">
        <v>201</v>
      </c>
      <c r="M23" s="605"/>
      <c r="N23" s="606"/>
      <c r="O23" s="606"/>
      <c r="P23" s="606"/>
      <c r="Q23" s="606"/>
      <c r="R23" s="606"/>
      <c r="S23" s="284" t="s">
        <v>201</v>
      </c>
    </row>
    <row r="24" spans="2:23" x14ac:dyDescent="0.2">
      <c r="B24" s="608">
        <v>11</v>
      </c>
      <c r="C24" s="609"/>
      <c r="D24" s="609" t="s">
        <v>280</v>
      </c>
      <c r="E24" s="619"/>
      <c r="F24" s="605"/>
      <c r="G24" s="606"/>
      <c r="H24" s="606"/>
      <c r="I24" s="606"/>
      <c r="J24" s="606"/>
      <c r="K24" s="606"/>
      <c r="L24" s="284" t="s">
        <v>201</v>
      </c>
      <c r="M24" s="605"/>
      <c r="N24" s="606"/>
      <c r="O24" s="606"/>
      <c r="P24" s="606"/>
      <c r="Q24" s="606"/>
      <c r="R24" s="606"/>
      <c r="S24" s="284" t="s">
        <v>201</v>
      </c>
    </row>
    <row r="25" spans="2:23" x14ac:dyDescent="0.2">
      <c r="B25" s="608">
        <v>12</v>
      </c>
      <c r="C25" s="609"/>
      <c r="D25" s="609" t="s">
        <v>280</v>
      </c>
      <c r="E25" s="619"/>
      <c r="F25" s="605"/>
      <c r="G25" s="606"/>
      <c r="H25" s="606"/>
      <c r="I25" s="606"/>
      <c r="J25" s="606"/>
      <c r="K25" s="606"/>
      <c r="L25" s="284" t="s">
        <v>201</v>
      </c>
      <c r="M25" s="605"/>
      <c r="N25" s="606"/>
      <c r="O25" s="606"/>
      <c r="P25" s="606"/>
      <c r="Q25" s="606"/>
      <c r="R25" s="606"/>
      <c r="S25" s="284" t="s">
        <v>201</v>
      </c>
      <c r="U25" s="607" t="s">
        <v>283</v>
      </c>
      <c r="V25" s="607"/>
      <c r="W25" s="607"/>
    </row>
    <row r="26" spans="2:23" x14ac:dyDescent="0.2">
      <c r="B26" s="608">
        <v>1</v>
      </c>
      <c r="C26" s="609"/>
      <c r="D26" s="609" t="s">
        <v>280</v>
      </c>
      <c r="E26" s="619"/>
      <c r="F26" s="605"/>
      <c r="G26" s="606"/>
      <c r="H26" s="606"/>
      <c r="I26" s="606"/>
      <c r="J26" s="606"/>
      <c r="K26" s="606"/>
      <c r="L26" s="284" t="s">
        <v>201</v>
      </c>
      <c r="M26" s="605"/>
      <c r="N26" s="606"/>
      <c r="O26" s="606"/>
      <c r="P26" s="606"/>
      <c r="Q26" s="606"/>
      <c r="R26" s="606"/>
      <c r="S26" s="284" t="s">
        <v>201</v>
      </c>
      <c r="U26" s="620"/>
      <c r="V26" s="620"/>
      <c r="W26" s="620"/>
    </row>
    <row r="27" spans="2:23" x14ac:dyDescent="0.2">
      <c r="B27" s="608">
        <v>2</v>
      </c>
      <c r="C27" s="609"/>
      <c r="D27" s="609" t="s">
        <v>280</v>
      </c>
      <c r="E27" s="619"/>
      <c r="F27" s="605"/>
      <c r="G27" s="606"/>
      <c r="H27" s="606"/>
      <c r="I27" s="606"/>
      <c r="J27" s="606"/>
      <c r="K27" s="606"/>
      <c r="L27" s="284" t="s">
        <v>201</v>
      </c>
      <c r="M27" s="605"/>
      <c r="N27" s="606"/>
      <c r="O27" s="606"/>
      <c r="P27" s="606"/>
      <c r="Q27" s="606"/>
      <c r="R27" s="606"/>
      <c r="S27" s="284" t="s">
        <v>201</v>
      </c>
    </row>
    <row r="28" spans="2:23" x14ac:dyDescent="0.2">
      <c r="B28" s="607" t="s">
        <v>279</v>
      </c>
      <c r="C28" s="607"/>
      <c r="D28" s="607"/>
      <c r="E28" s="607"/>
      <c r="F28" s="608" t="str">
        <f>IF(SUM(F17:K27)=0,"",SUM(F17:K27))</f>
        <v/>
      </c>
      <c r="G28" s="609"/>
      <c r="H28" s="609"/>
      <c r="I28" s="609"/>
      <c r="J28" s="609"/>
      <c r="K28" s="609"/>
      <c r="L28" s="284" t="s">
        <v>201</v>
      </c>
      <c r="M28" s="608" t="str">
        <f>IF(SUM(M17:R27)=0,"",SUM(M17:R27))</f>
        <v/>
      </c>
      <c r="N28" s="609"/>
      <c r="O28" s="609"/>
      <c r="P28" s="609"/>
      <c r="Q28" s="609"/>
      <c r="R28" s="609"/>
      <c r="S28" s="284" t="s">
        <v>201</v>
      </c>
      <c r="U28" s="607" t="s">
        <v>278</v>
      </c>
      <c r="V28" s="607"/>
      <c r="W28" s="607"/>
    </row>
    <row r="29" spans="2:23" ht="40.049999999999997" customHeight="1" x14ac:dyDescent="0.2">
      <c r="B29" s="610" t="s">
        <v>277</v>
      </c>
      <c r="C29" s="607"/>
      <c r="D29" s="607"/>
      <c r="E29" s="607"/>
      <c r="F29" s="611" t="str">
        <f>IF(F28="","",F28/U26)</f>
        <v/>
      </c>
      <c r="G29" s="612"/>
      <c r="H29" s="612"/>
      <c r="I29" s="612"/>
      <c r="J29" s="612"/>
      <c r="K29" s="612"/>
      <c r="L29" s="284" t="s">
        <v>201</v>
      </c>
      <c r="M29" s="611" t="str">
        <f>IF(M28="","",M28/U26)</f>
        <v/>
      </c>
      <c r="N29" s="612"/>
      <c r="O29" s="612"/>
      <c r="P29" s="612"/>
      <c r="Q29" s="612"/>
      <c r="R29" s="612"/>
      <c r="S29" s="284" t="s">
        <v>201</v>
      </c>
      <c r="U29" s="616" t="str">
        <f>IF(F29="","",ROUNDDOWN(M29/F29,3))</f>
        <v/>
      </c>
      <c r="V29" s="617"/>
      <c r="W29" s="618"/>
    </row>
    <row r="31" spans="2:23" x14ac:dyDescent="0.2">
      <c r="B31" s="277" t="s">
        <v>188</v>
      </c>
    </row>
    <row r="32" spans="2:23" ht="60" customHeight="1" x14ac:dyDescent="0.2">
      <c r="B32" s="607"/>
      <c r="C32" s="607"/>
      <c r="D32" s="607"/>
      <c r="E32" s="607"/>
      <c r="F32" s="613" t="s">
        <v>282</v>
      </c>
      <c r="G32" s="614"/>
      <c r="H32" s="614"/>
      <c r="I32" s="614"/>
      <c r="J32" s="614"/>
      <c r="K32" s="614"/>
      <c r="L32" s="615"/>
      <c r="M32" s="610" t="s">
        <v>281</v>
      </c>
      <c r="N32" s="610"/>
      <c r="O32" s="610"/>
      <c r="P32" s="610"/>
      <c r="Q32" s="610"/>
      <c r="R32" s="610"/>
      <c r="S32" s="610"/>
    </row>
    <row r="33" spans="1:32" x14ac:dyDescent="0.2">
      <c r="B33" s="605"/>
      <c r="C33" s="606"/>
      <c r="D33" s="606"/>
      <c r="E33" s="285" t="s">
        <v>280</v>
      </c>
      <c r="F33" s="605"/>
      <c r="G33" s="606"/>
      <c r="H33" s="606"/>
      <c r="I33" s="606"/>
      <c r="J33" s="606"/>
      <c r="K33" s="606"/>
      <c r="L33" s="284" t="s">
        <v>201</v>
      </c>
      <c r="M33" s="605"/>
      <c r="N33" s="606"/>
      <c r="O33" s="606"/>
      <c r="P33" s="606"/>
      <c r="Q33" s="606"/>
      <c r="R33" s="606"/>
      <c r="S33" s="284" t="s">
        <v>201</v>
      </c>
    </row>
    <row r="34" spans="1:32" x14ac:dyDescent="0.2">
      <c r="B34" s="605"/>
      <c r="C34" s="606"/>
      <c r="D34" s="606"/>
      <c r="E34" s="285" t="s">
        <v>280</v>
      </c>
      <c r="F34" s="605"/>
      <c r="G34" s="606"/>
      <c r="H34" s="606"/>
      <c r="I34" s="606"/>
      <c r="J34" s="606"/>
      <c r="K34" s="606"/>
      <c r="L34" s="284" t="s">
        <v>201</v>
      </c>
      <c r="M34" s="605"/>
      <c r="N34" s="606"/>
      <c r="O34" s="606"/>
      <c r="P34" s="606"/>
      <c r="Q34" s="606"/>
      <c r="R34" s="606"/>
      <c r="S34" s="284" t="s">
        <v>201</v>
      </c>
    </row>
    <row r="35" spans="1:32" x14ac:dyDescent="0.2">
      <c r="B35" s="605"/>
      <c r="C35" s="606"/>
      <c r="D35" s="606"/>
      <c r="E35" s="285" t="s">
        <v>47</v>
      </c>
      <c r="F35" s="605"/>
      <c r="G35" s="606"/>
      <c r="H35" s="606"/>
      <c r="I35" s="606"/>
      <c r="J35" s="606"/>
      <c r="K35" s="606"/>
      <c r="L35" s="284" t="s">
        <v>201</v>
      </c>
      <c r="M35" s="605"/>
      <c r="N35" s="606"/>
      <c r="O35" s="606"/>
      <c r="P35" s="606"/>
      <c r="Q35" s="606"/>
      <c r="R35" s="606"/>
      <c r="S35" s="284" t="s">
        <v>201</v>
      </c>
    </row>
    <row r="36" spans="1:32" x14ac:dyDescent="0.2">
      <c r="B36" s="607" t="s">
        <v>279</v>
      </c>
      <c r="C36" s="607"/>
      <c r="D36" s="607"/>
      <c r="E36" s="607"/>
      <c r="F36" s="608" t="str">
        <f>IF(SUM(F33:K35)=0,"",SUM(F33:K35))</f>
        <v/>
      </c>
      <c r="G36" s="609"/>
      <c r="H36" s="609"/>
      <c r="I36" s="609"/>
      <c r="J36" s="609"/>
      <c r="K36" s="609"/>
      <c r="L36" s="284" t="s">
        <v>201</v>
      </c>
      <c r="M36" s="608" t="str">
        <f>IF(SUM(M33:R35)=0,"",SUM(M33:R35))</f>
        <v/>
      </c>
      <c r="N36" s="609"/>
      <c r="O36" s="609"/>
      <c r="P36" s="609"/>
      <c r="Q36" s="609"/>
      <c r="R36" s="609"/>
      <c r="S36" s="284" t="s">
        <v>201</v>
      </c>
      <c r="U36" s="607" t="s">
        <v>278</v>
      </c>
      <c r="V36" s="607"/>
      <c r="W36" s="607"/>
    </row>
    <row r="37" spans="1:32" ht="40.049999999999997" customHeight="1" x14ac:dyDescent="0.2">
      <c r="B37" s="610" t="s">
        <v>277</v>
      </c>
      <c r="C37" s="607"/>
      <c r="D37" s="607"/>
      <c r="E37" s="607"/>
      <c r="F37" s="611" t="str">
        <f>IF(F36="","",F36/3)</f>
        <v/>
      </c>
      <c r="G37" s="612"/>
      <c r="H37" s="612"/>
      <c r="I37" s="612"/>
      <c r="J37" s="612"/>
      <c r="K37" s="612"/>
      <c r="L37" s="284" t="s">
        <v>201</v>
      </c>
      <c r="M37" s="611" t="str">
        <f>IF(M36="","",M36/3)</f>
        <v/>
      </c>
      <c r="N37" s="612"/>
      <c r="O37" s="612"/>
      <c r="P37" s="612"/>
      <c r="Q37" s="612"/>
      <c r="R37" s="612"/>
      <c r="S37" s="284" t="s">
        <v>201</v>
      </c>
      <c r="U37" s="616" t="str">
        <f>IF(F37="","",ROUNDDOWN(M37/F37,3))</f>
        <v/>
      </c>
      <c r="V37" s="617"/>
      <c r="W37" s="618"/>
    </row>
    <row r="38" spans="1:32" ht="5.0999999999999996" customHeight="1" x14ac:dyDescent="0.2">
      <c r="A38" s="279"/>
      <c r="B38" s="283"/>
      <c r="C38" s="281"/>
      <c r="D38" s="281"/>
      <c r="E38" s="281"/>
      <c r="F38" s="282"/>
      <c r="G38" s="282"/>
      <c r="H38" s="282"/>
      <c r="I38" s="282"/>
      <c r="J38" s="282"/>
      <c r="K38" s="282"/>
      <c r="L38" s="281"/>
      <c r="M38" s="282"/>
      <c r="N38" s="282"/>
      <c r="O38" s="282"/>
      <c r="P38" s="282"/>
      <c r="Q38" s="282"/>
      <c r="R38" s="282"/>
      <c r="S38" s="281"/>
      <c r="T38" s="279"/>
      <c r="U38" s="280"/>
      <c r="V38" s="280"/>
      <c r="W38" s="280"/>
      <c r="X38" s="279"/>
      <c r="Y38" s="279"/>
      <c r="Z38" s="279"/>
      <c r="AA38" s="279"/>
      <c r="AB38" s="279"/>
      <c r="AC38" s="279"/>
      <c r="AD38" s="279"/>
      <c r="AE38" s="279"/>
      <c r="AF38" s="279"/>
    </row>
    <row r="39" spans="1:32" x14ac:dyDescent="0.2">
      <c r="B39" s="277" t="s">
        <v>233</v>
      </c>
      <c r="C39" s="278"/>
    </row>
    <row r="40" spans="1:32" x14ac:dyDescent="0.2">
      <c r="B40" s="604" t="s">
        <v>276</v>
      </c>
      <c r="C40" s="604"/>
      <c r="D40" s="604"/>
      <c r="E40" s="604"/>
      <c r="F40" s="604"/>
      <c r="G40" s="604"/>
      <c r="H40" s="604"/>
      <c r="I40" s="604"/>
      <c r="J40" s="604"/>
      <c r="K40" s="604"/>
      <c r="L40" s="604"/>
      <c r="M40" s="604"/>
      <c r="N40" s="604"/>
      <c r="O40" s="604"/>
      <c r="P40" s="604"/>
      <c r="Q40" s="604"/>
      <c r="R40" s="604"/>
      <c r="S40" s="604"/>
      <c r="T40" s="604"/>
      <c r="U40" s="604"/>
      <c r="V40" s="604"/>
      <c r="W40" s="604"/>
    </row>
    <row r="41" spans="1:32" x14ac:dyDescent="0.2">
      <c r="B41" s="604" t="s">
        <v>275</v>
      </c>
      <c r="C41" s="604"/>
      <c r="D41" s="604"/>
      <c r="E41" s="604"/>
      <c r="F41" s="604"/>
      <c r="G41" s="604"/>
      <c r="H41" s="604"/>
      <c r="I41" s="604"/>
      <c r="J41" s="604"/>
      <c r="K41" s="604"/>
      <c r="L41" s="604"/>
      <c r="M41" s="604"/>
      <c r="N41" s="604"/>
      <c r="O41" s="604"/>
      <c r="P41" s="604"/>
      <c r="Q41" s="604"/>
      <c r="R41" s="604"/>
      <c r="S41" s="604"/>
      <c r="T41" s="604"/>
      <c r="U41" s="604"/>
      <c r="V41" s="604"/>
      <c r="W41" s="604"/>
    </row>
    <row r="42" spans="1:32" x14ac:dyDescent="0.2">
      <c r="B42" s="604" t="s">
        <v>274</v>
      </c>
      <c r="C42" s="604"/>
      <c r="D42" s="604"/>
      <c r="E42" s="604"/>
      <c r="F42" s="604"/>
      <c r="G42" s="604"/>
      <c r="H42" s="604"/>
      <c r="I42" s="604"/>
      <c r="J42" s="604"/>
      <c r="K42" s="604"/>
      <c r="L42" s="604"/>
      <c r="M42" s="604"/>
      <c r="N42" s="604"/>
      <c r="O42" s="604"/>
      <c r="P42" s="604"/>
      <c r="Q42" s="604"/>
      <c r="R42" s="604"/>
      <c r="S42" s="604"/>
      <c r="T42" s="604"/>
      <c r="U42" s="604"/>
      <c r="V42" s="604"/>
      <c r="W42" s="604"/>
    </row>
    <row r="43" spans="1:32" x14ac:dyDescent="0.2">
      <c r="B43" s="604" t="s">
        <v>273</v>
      </c>
      <c r="C43" s="604"/>
      <c r="D43" s="604"/>
      <c r="E43" s="604"/>
      <c r="F43" s="604"/>
      <c r="G43" s="604"/>
      <c r="H43" s="604"/>
      <c r="I43" s="604"/>
      <c r="J43" s="604"/>
      <c r="K43" s="604"/>
      <c r="L43" s="604"/>
      <c r="M43" s="604"/>
      <c r="N43" s="604"/>
      <c r="O43" s="604"/>
      <c r="P43" s="604"/>
      <c r="Q43" s="604"/>
      <c r="R43" s="604"/>
      <c r="S43" s="604"/>
      <c r="T43" s="604"/>
      <c r="U43" s="604"/>
      <c r="V43" s="604"/>
      <c r="W43" s="604"/>
    </row>
    <row r="44" spans="1:32" x14ac:dyDescent="0.2">
      <c r="B44" s="604" t="s">
        <v>272</v>
      </c>
      <c r="C44" s="604"/>
      <c r="D44" s="604"/>
      <c r="E44" s="604"/>
      <c r="F44" s="604"/>
      <c r="G44" s="604"/>
      <c r="H44" s="604"/>
      <c r="I44" s="604"/>
      <c r="J44" s="604"/>
      <c r="K44" s="604"/>
      <c r="L44" s="604"/>
      <c r="M44" s="604"/>
      <c r="N44" s="604"/>
      <c r="O44" s="604"/>
      <c r="P44" s="604"/>
      <c r="Q44" s="604"/>
      <c r="R44" s="604"/>
      <c r="S44" s="604"/>
      <c r="T44" s="604"/>
      <c r="U44" s="604"/>
      <c r="V44" s="604"/>
      <c r="W44" s="604"/>
    </row>
    <row r="45" spans="1:32" x14ac:dyDescent="0.2">
      <c r="B45" s="604" t="s">
        <v>271</v>
      </c>
      <c r="C45" s="604"/>
      <c r="D45" s="604"/>
      <c r="E45" s="604"/>
      <c r="F45" s="604"/>
      <c r="G45" s="604"/>
      <c r="H45" s="604"/>
      <c r="I45" s="604"/>
      <c r="J45" s="604"/>
      <c r="K45" s="604"/>
      <c r="L45" s="604"/>
      <c r="M45" s="604"/>
      <c r="N45" s="604"/>
      <c r="O45" s="604"/>
      <c r="P45" s="604"/>
      <c r="Q45" s="604"/>
      <c r="R45" s="604"/>
      <c r="S45" s="604"/>
      <c r="T45" s="604"/>
      <c r="U45" s="604"/>
      <c r="V45" s="604"/>
      <c r="W45" s="604"/>
    </row>
    <row r="46" spans="1:32" x14ac:dyDescent="0.2">
      <c r="B46" s="604" t="s">
        <v>270</v>
      </c>
      <c r="C46" s="604"/>
      <c r="D46" s="604"/>
      <c r="E46" s="604"/>
      <c r="F46" s="604"/>
      <c r="G46" s="604"/>
      <c r="H46" s="604"/>
      <c r="I46" s="604"/>
      <c r="J46" s="604"/>
      <c r="K46" s="604"/>
      <c r="L46" s="604"/>
      <c r="M46" s="604"/>
      <c r="N46" s="604"/>
      <c r="O46" s="604"/>
      <c r="P46" s="604"/>
      <c r="Q46" s="604"/>
      <c r="R46" s="604"/>
      <c r="S46" s="604"/>
      <c r="T46" s="604"/>
      <c r="U46" s="604"/>
      <c r="V46" s="604"/>
      <c r="W46" s="604"/>
    </row>
    <row r="47" spans="1:32" x14ac:dyDescent="0.2">
      <c r="B47" s="604" t="s">
        <v>269</v>
      </c>
      <c r="C47" s="604"/>
      <c r="D47" s="604"/>
      <c r="E47" s="604"/>
      <c r="F47" s="604"/>
      <c r="G47" s="604"/>
      <c r="H47" s="604"/>
      <c r="I47" s="604"/>
      <c r="J47" s="604"/>
      <c r="K47" s="604"/>
      <c r="L47" s="604"/>
      <c r="M47" s="604"/>
      <c r="N47" s="604"/>
      <c r="O47" s="604"/>
      <c r="P47" s="604"/>
      <c r="Q47" s="604"/>
      <c r="R47" s="604"/>
      <c r="S47" s="604"/>
      <c r="T47" s="604"/>
      <c r="U47" s="604"/>
      <c r="V47" s="604"/>
      <c r="W47" s="604"/>
    </row>
    <row r="48" spans="1:32" x14ac:dyDescent="0.2">
      <c r="B48" s="604"/>
      <c r="C48" s="604"/>
      <c r="D48" s="604"/>
      <c r="E48" s="604"/>
      <c r="F48" s="604"/>
      <c r="G48" s="604"/>
      <c r="H48" s="604"/>
      <c r="I48" s="604"/>
      <c r="J48" s="604"/>
      <c r="K48" s="604"/>
      <c r="L48" s="604"/>
      <c r="M48" s="604"/>
      <c r="N48" s="604"/>
      <c r="O48" s="604"/>
      <c r="P48" s="604"/>
      <c r="Q48" s="604"/>
      <c r="R48" s="604"/>
      <c r="S48" s="604"/>
      <c r="T48" s="604"/>
      <c r="U48" s="604"/>
      <c r="V48" s="604"/>
      <c r="W48" s="604"/>
    </row>
    <row r="49" spans="2:23" x14ac:dyDescent="0.2">
      <c r="B49" s="604"/>
      <c r="C49" s="604"/>
      <c r="D49" s="604"/>
      <c r="E49" s="604"/>
      <c r="F49" s="604"/>
      <c r="G49" s="604"/>
      <c r="H49" s="604"/>
      <c r="I49" s="604"/>
      <c r="J49" s="604"/>
      <c r="K49" s="604"/>
      <c r="L49" s="604"/>
      <c r="M49" s="604"/>
      <c r="N49" s="604"/>
      <c r="O49" s="604"/>
      <c r="P49" s="604"/>
      <c r="Q49" s="604"/>
      <c r="R49" s="604"/>
      <c r="S49" s="604"/>
      <c r="T49" s="604"/>
      <c r="U49" s="604"/>
      <c r="V49" s="604"/>
      <c r="W49" s="604"/>
    </row>
    <row r="122" spans="3:7" x14ac:dyDescent="0.2">
      <c r="C122" s="279"/>
      <c r="D122" s="279"/>
      <c r="E122" s="279"/>
      <c r="F122" s="279"/>
      <c r="G122" s="279"/>
    </row>
    <row r="123" spans="3:7" x14ac:dyDescent="0.2">
      <c r="C123" s="278"/>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M37:R37"/>
    <mergeCell ref="U37:W37"/>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B47:W47"/>
    <mergeCell ref="B48:W48"/>
    <mergeCell ref="B49:W49"/>
    <mergeCell ref="B41:W41"/>
    <mergeCell ref="B42:W42"/>
    <mergeCell ref="B43:W43"/>
    <mergeCell ref="B44:W44"/>
    <mergeCell ref="B45:W45"/>
    <mergeCell ref="B46:W46"/>
  </mergeCells>
  <phoneticPr fontId="48"/>
  <dataValidations count="1">
    <dataValidation type="list" allowBlank="1" showInputMessage="1" showErrorMessage="1" sqref="C9 J9 C12:C13" xr:uid="{EEBEB826-7AB1-477B-A9C8-CBD67C400722}">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添付書類一覧表（地域通所）</vt:lpstr>
      <vt:lpstr>勤務形態一覧表</vt:lpstr>
      <vt:lpstr>シフト記号票</vt:lpstr>
      <vt:lpstr>様式１－２　サービス提供体制強化加算届出書（地域密着・認知デイ</vt:lpstr>
      <vt:lpstr>参考計算書（Ａ）有資格者の割合の計算用</vt:lpstr>
      <vt:lpstr>参考計算書（Ｂ）勤続７年以上職員の割合の計算用</vt:lpstr>
      <vt:lpstr>参考計算書（Ｃ）常勤職員の割合の計算用</vt:lpstr>
      <vt:lpstr>様式3-1　中重度者ケア体制加算に係る届出書</vt:lpstr>
      <vt:lpstr>様式3-2　利用者の割合に関する計算書（中重度者ケア体制加算</vt:lpstr>
      <vt:lpstr>様式4-1　認知症加算に係る届出書</vt:lpstr>
      <vt:lpstr>様式4-2　利用者の割合に関する計算書</vt:lpstr>
      <vt:lpstr>様式16　生活相談員配置等加算に係る届出書</vt:lpstr>
      <vt:lpstr>様式22-1感感染症又は災害の発生を理由とする</vt:lpstr>
      <vt:lpstr>様式22-2　利用延人員数計算シート</vt:lpstr>
      <vt:lpstr>'参考計算書（Ａ）有資格者の割合の計算用'!Print_Area</vt:lpstr>
      <vt:lpstr>'参考計算書（Ｂ）勤続７年以上職員の割合の計算用'!Print_Area</vt:lpstr>
      <vt:lpstr>'参考計算書（Ｃ）常勤職員の割合の計算用'!Print_Area</vt:lpstr>
      <vt:lpstr>'添付書類一覧表（地域通所）'!Print_Area</vt:lpstr>
      <vt:lpstr>'様式１－２　サービス提供体制強化加算届出書（地域密着・認知デイ'!Print_Area</vt:lpstr>
      <vt:lpstr>'様式16　生活相談員配置等加算に係る届出書'!Print_Area</vt:lpstr>
      <vt:lpstr>'様式22-1感感染症又は災害の発生を理由とする'!Print_Area</vt:lpstr>
      <vt:lpstr>'様式22-2　利用延人員数計算シート'!Print_Area</vt:lpstr>
      <vt:lpstr>'様式3-1　中重度者ケア体制加算に係る届出書'!Print_Area</vt:lpstr>
      <vt:lpstr>'様式3-2　利用者の割合に関する計算書（中重度者ケア体制加算'!Print_Area</vt:lpstr>
      <vt:lpstr>'様式4-1　認知症加算に係る届出書'!Print_Area</vt:lpstr>
      <vt:lpstr>'様式4-2　利用者の割合に関する計算書'!Print_Area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2024-09-24T05:24:27Z</cp:lastPrinted>
  <dcterms:created xsi:type="dcterms:W3CDTF">2022-03-23T02:04:04Z</dcterms:created>
  <dcterms:modified xsi:type="dcterms:W3CDTF">2025-11-17T04:22:39Z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