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M:\処遇改善\様式\"/>
    </mc:Choice>
  </mc:AlternateContent>
  <xr:revisionPtr revIDLastSave="0" documentId="8_{91589FCC-2070-4619-9635-EC25D8D315F1}" xr6:coauthVersionLast="47" xr6:coauthVersionMax="47" xr10:uidLastSave="{00000000-0000-0000-0000-000000000000}"/>
  <bookViews>
    <workbookView xWindow="-120" yWindow="-120" windowWidth="20730" windowHeight="11160" xr2:uid="{00000000-000D-0000-FFFF-FFFF00000000}"/>
  </bookViews>
  <sheets>
    <sheet name="提出先・注意事項" sheetId="9" r:id="rId1"/>
    <sheet name="別紙様式7-1（計画書）" sheetId="3" r:id="rId2"/>
    <sheet name="別紙様式7-2（実績報告書）" sheetId="7" r:id="rId3"/>
    <sheet name="参考２（キャリアパス・賃金規程例）" sheetId="8" r:id="rId4"/>
    <sheet name="【参考】数式用" sheetId="6" state="hidden" r:id="rId5"/>
    <sheet name="【参考】数式用2" sheetId="5" state="hidden" r:id="rId6"/>
  </sheets>
  <externalReferences>
    <externalReference r:id="rId7"/>
    <externalReference r:id="rId8"/>
    <externalReference r:id="rId9"/>
    <externalReference r:id="rId10"/>
    <externalReference r:id="rId11"/>
  </externalReferences>
  <definedNames>
    <definedName name="_xlnm._FilterDatabase" localSheetId="4" hidden="1">【参考】数式用!#REF!</definedName>
    <definedName name="_xlnm.Print_Area" localSheetId="4">【参考】数式用!$A$1:$G$27</definedName>
    <definedName name="_xlnm.Print_Area" localSheetId="3">'参考２（キャリアパス・賃金規程例）'!$A$1:$I$26</definedName>
    <definedName name="_xlnm.Print_Area" localSheetId="1">'別紙様式7-1（計画書）'!$A$1:$AL$106</definedName>
    <definedName name="_xlnm.Print_Area" localSheetId="2">'別紙様式7-2（実績報告書）'!$A$1:$AL$90</definedName>
    <definedName name="www">#REF!</definedName>
    <definedName name="サービス">#REF!</definedName>
    <definedName name="サービス種別">[1]サービス種類一覧!$B$4:$B$20</definedName>
    <definedName name="サービス名" localSheetId="3">[2]【参考】数式用!$A$5:$A$27</definedName>
    <definedName name="サービス名" localSheetId="0">[3]数式用!$A$5:$A$28</definedName>
    <definedName name="サービス名">【参考】数式用!$A$5:$A$37</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6" i="3" l="1"/>
  <c r="AK64" i="7"/>
  <c r="AK70" i="3"/>
  <c r="Y102" i="3"/>
  <c r="Y7" i="3"/>
  <c r="E102" i="3"/>
  <c r="W108" i="3"/>
  <c r="AK63" i="3"/>
  <c r="AK54" i="3"/>
  <c r="U9" i="7"/>
  <c r="Y103" i="3"/>
  <c r="H64" i="3"/>
  <c r="H66" i="3"/>
  <c r="H67" i="3"/>
  <c r="AK48" i="3"/>
  <c r="Y9" i="3"/>
  <c r="Y105" i="3" s="1"/>
  <c r="AD1" i="3" l="1"/>
  <c r="M8" i="3" l="1"/>
  <c r="I9" i="7" s="1"/>
  <c r="Q8" i="3"/>
  <c r="M9" i="7" s="1"/>
  <c r="I8" i="3"/>
  <c r="E9" i="7" s="1"/>
  <c r="R98" i="3"/>
  <c r="AD108" i="3" s="1"/>
  <c r="N1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00000000-0006-0000-0100-000001000000}">
      <text>
        <r>
          <rPr>
            <sz val="9"/>
            <color rgb="FF000000"/>
            <rFont val="MS P ゴシック"/>
            <family val="3"/>
            <charset val="128"/>
          </rPr>
          <t>書類の提出先を記入してください。</t>
        </r>
      </text>
    </comment>
    <comment ref="AC4" authorId="0" shapeId="0" xr:uid="{00000000-0006-0000-0100-000002000000}">
      <text>
        <r>
          <rPr>
            <sz val="9"/>
            <color rgb="FF000000"/>
            <rFont val="MS P ゴシック"/>
            <family val="3"/>
            <charset val="128"/>
          </rPr>
          <t>必ずプルダウンで選択してください。</t>
        </r>
      </text>
    </comment>
    <comment ref="I7" authorId="0" shapeId="0" xr:uid="{00000000-0006-0000-0100-000003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100-000004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100-000005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100-000006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00000000-0006-0000-0100-000007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00000000-0006-0000-0100-000008000000}">
      <text>
        <r>
          <rPr>
            <sz val="9"/>
            <color rgb="FF000000"/>
            <rFont val="MS P ゴシック"/>
            <family val="3"/>
            <charset val="128"/>
          </rPr>
          <t>令和６年４月・５月の２か月間の加算額の合計（見込額）を自動で入力</t>
        </r>
      </text>
    </comment>
    <comment ref="AE105" authorId="0" shapeId="0" xr:uid="{00000000-0006-0000-0100-000009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00000000-0006-0000-0200-000001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00000000-0006-0000-0200-00000200000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00000000-0006-0000-0200-000003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00000000-0006-0000-0200-00000400000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00000000-0006-0000-0200-000005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<sst xmlns="http://schemas.openxmlformats.org/spreadsheetml/2006/main" count="3990" uniqueCount="2047">
  <si>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</si>
  <si>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</si>
  <si>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</si>
  <si>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</si>
  <si>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</si>
  <si>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</si>
  <si>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</si>
  <si>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</si>
  <si>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</si>
  <si>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</si>
  <si>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</si>
  <si>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</si>
  <si>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</si>
  <si>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</si>
  <si>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</si>
  <si>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</si>
  <si>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</si>
  <si>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</si>
  <si>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</si>
  <si>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</si>
  <si>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</si>
  <si>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</si>
  <si>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</si>
  <si>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</si>
  <si>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</si>
  <si>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</si>
  <si>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</si>
  <si>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</si>
  <si>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</si>
  <si>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</si>
  <si>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</si>
  <si>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</si>
  <si>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</si>
  <si>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</si>
  <si>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</si>
  <si>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</si>
  <si>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</si>
  <si>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</si>
  <si>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</si>
  <si>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</si>
  <si>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</si>
  <si>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</si>
  <si>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</si>
  <si>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</si>
  <si>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</si>
  <si>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</si>
  <si>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</si>
  <si>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</si>
  <si>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</si>
  <si>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</si>
  <si>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</si>
  <si>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</si>
  <si>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</si>
  <si>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</si>
  <si>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</si>
  <si>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</si>
  <si>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</si>
  <si>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</si>
  <si>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</si>
  <si>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</si>
  <si>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</si>
  <si>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</si>
  <si>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</si>
  <si>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</si>
  <si>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</si>
  <si>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</si>
  <si>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</si>
  <si>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</si>
  <si>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</si>
  <si>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</si>
  <si>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</si>
  <si>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</si>
  <si>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</si>
  <si>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</si>
  <si>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</si>
  <si>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</si>
  <si>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</si>
  <si>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</si>
  <si>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</si>
  <si>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</si>
  <si>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</si>
  <si>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</si>
  <si>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</si>
  <si>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</si>
  <si>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</si>
  <si>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</si>
  <si>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</si>
  <si>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</si>
  <si>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</si>
  <si>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</si>
  <si>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</si>
  <si>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</si>
  <si>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</si>
  <si>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</si>
  <si>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</si>
  <si>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</si>
  <si>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</si>
  <si>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</si>
  <si>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</si>
  <si>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</si>
  <si>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</si>
  <si>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</si>
  <si>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</si>
  <si>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</si>
  <si>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</si>
  <si>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</si>
  <si>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</si>
  <si>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</si>
  <si>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</si>
  <si>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</si>
  <si>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</si>
  <si>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</si>
  <si>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</si>
  <si>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</si>
  <si>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</si>
  <si>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</si>
  <si>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</si>
  <si>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</si>
  <si>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</si>
  <si>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</si>
  <si>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</si>
  <si>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</si>
  <si>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</si>
  <si>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</si>
  <si>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</si>
  <si>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</si>
  <si>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</si>
  <si>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</si>
  <si>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</si>
  <si>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</si>
  <si>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</si>
  <si>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</si>
  <si>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</si>
  <si>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</si>
  <si>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</si>
  <si>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</si>
  <si>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</si>
  <si>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</si>
  <si>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</si>
  <si>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</si>
  <si>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</si>
  <si>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</si>
  <si>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</si>
  <si>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</si>
  <si>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</si>
  <si>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</si>
  <si>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</si>
  <si>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</si>
  <si>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</si>
  <si>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</si>
  <si>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</si>
  <si>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</si>
  <si>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</si>
  <si>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</si>
  <si>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</si>
  <si>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</si>
  <si>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</si>
  <si>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</si>
  <si>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</si>
  <si>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</si>
  <si>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</si>
  <si>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</si>
  <si>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</si>
  <si>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</si>
  <si>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</si>
  <si>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</si>
  <si>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</si>
  <si>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</si>
  <si>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</si>
  <si>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</si>
  <si>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</si>
  <si>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</si>
  <si>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</si>
  <si>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</si>
  <si>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</si>
  <si>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</si>
  <si>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</si>
  <si>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</si>
  <si>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</si>
  <si>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</si>
  <si>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</si>
  <si>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</si>
  <si>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</si>
  <si>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</si>
  <si>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</si>
  <si>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</si>
  <si>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</si>
  <si>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</si>
  <si>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</si>
  <si>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</si>
  <si>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</si>
  <si>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</si>
  <si>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</si>
  <si>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</si>
  <si>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</si>
  <si>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</si>
  <si>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</si>
  <si>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</si>
  <si>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</si>
  <si>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</si>
  <si>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</si>
  <si>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</si>
  <si>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</si>
  <si>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</si>
  <si>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</si>
  <si>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</si>
  <si>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</si>
  <si>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</si>
  <si>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</si>
  <si>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</si>
  <si>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</si>
  <si>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</si>
  <si>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</si>
  <si>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</si>
  <si>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</si>
  <si>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</si>
  <si>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</si>
  <si>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</si>
  <si>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</si>
  <si>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</si>
  <si>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</si>
  <si>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</si>
  <si>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</si>
  <si>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</si>
  <si>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</si>
  <si>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</si>
  <si>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</si>
  <si>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</si>
  <si>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</si>
  <si>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</si>
  <si>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</si>
  <si>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</si>
  <si>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</si>
  <si>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</si>
  <si>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</si>
  <si>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</si>
  <si>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</si>
  <si>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</si>
  <si>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</si>
  <si>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</si>
  <si>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</si>
  <si>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</si>
  <si>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</si>
  <si>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</si>
  <si>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</si>
  <si>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</si>
  <si>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</si>
  <si>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</si>
  <si>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</si>
  <si>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</si>
  <si>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</si>
  <si>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</si>
  <si>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</si>
  <si>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</si>
  <si>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</si>
  <si>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</si>
  <si>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</si>
  <si>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</si>
  <si>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</si>
  <si>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</si>
  <si>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</si>
  <si>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</si>
  <si>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</si>
  <si>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</si>
  <si>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</si>
  <si>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</si>
  <si>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</si>
  <si>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</si>
  <si>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</si>
  <si>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</si>
  <si>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</si>
  <si>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</si>
  <si>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</si>
  <si>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</si>
  <si>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</si>
  <si>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</si>
  <si>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</si>
  <si>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</si>
  <si>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</si>
  <si>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</si>
  <si>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</si>
  <si>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</si>
  <si>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</si>
  <si>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</si>
  <si>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</si>
  <si>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</si>
  <si>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</si>
  <si>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</si>
  <si>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</si>
  <si>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</si>
  <si>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</si>
  <si>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</si>
  <si>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</si>
  <si>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</si>
  <si>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</si>
  <si>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</si>
  <si>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</si>
  <si>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</si>
  <si>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</si>
  <si>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</si>
  <si>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</si>
  <si>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</si>
  <si>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</si>
  <si>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</si>
  <si>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</si>
  <si>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</si>
  <si>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</si>
  <si>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</si>
  <si>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</si>
  <si>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</si>
  <si>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</si>
  <si>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</si>
  <si>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</si>
  <si>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</si>
  <si>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</si>
  <si>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</si>
  <si>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</si>
  <si>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</si>
  <si>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</si>
  <si>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</si>
  <si>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</si>
  <si>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</si>
  <si>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</si>
  <si>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</si>
  <si>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</si>
  <si>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</si>
  <si>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</si>
  <si>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</si>
  <si>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</si>
  <si>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</si>
  <si>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</si>
  <si>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</si>
  <si>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</si>
  <si>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</si>
  <si>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</si>
  <si>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</si>
  <si>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</si>
  <si>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</si>
  <si>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</si>
  <si>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</si>
  <si>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</si>
  <si>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</si>
  <si>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</si>
  <si>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</si>
  <si>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</si>
  <si>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</si>
  <si>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</si>
  <si>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</si>
  <si>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</si>
  <si>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</si>
  <si>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</si>
  <si>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</si>
  <si>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</si>
  <si>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</si>
  <si>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</si>
  <si>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</si>
  <si>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</si>
  <si>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</si>
  <si>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</si>
  <si>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</si>
  <si>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</si>
  <si>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</si>
  <si>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</si>
  <si>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</si>
  <si>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</si>
  <si>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</si>
  <si>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</si>
  <si>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</si>
  <si>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</si>
  <si>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</si>
  <si>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</si>
  <si>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</si>
  <si>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</si>
  <si>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</si>
  <si>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</si>
  <si>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</si>
  <si>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</si>
  <si>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</si>
  <si>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</si>
  <si>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</si>
  <si>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</si>
  <si>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</si>
  <si>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</si>
  <si>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</si>
  <si>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</si>
  <si>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</si>
  <si>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</si>
  <si>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</si>
  <si>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</si>
  <si>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</si>
  <si>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</si>
  <si>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</si>
  <si>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</si>
  <si>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</si>
  <si>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</si>
  <si>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</si>
  <si>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</si>
  <si>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</si>
  <si>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</si>
  <si>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</si>
  <si>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</si>
  <si>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</si>
  <si>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</si>
  <si>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</si>
  <si>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</si>
  <si>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</si>
  <si>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</si>
  <si>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</si>
  <si>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</si>
  <si>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</si>
  <si>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</si>
  <si>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</si>
  <si>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</si>
  <si>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</si>
  <si>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</si>
  <si>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</si>
  <si>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</si>
  <si>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</si>
  <si>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</si>
  <si>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</si>
  <si>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</si>
  <si>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</si>
  <si>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</si>
  <si>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</si>
  <si>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</si>
  <si>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</si>
  <si>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</si>
  <si>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</si>
  <si>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</si>
  <si>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</si>
  <si>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</si>
  <si>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</si>
  <si>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</si>
  <si>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</si>
  <si>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</si>
  <si>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</si>
  <si>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</si>
  <si>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</si>
  <si>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</si>
  <si>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</si>
  <si>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</si>
  <si>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</si>
  <si>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</si>
  <si>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</si>
  <si>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</si>
  <si>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</si>
  <si>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</si>
  <si>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</si>
  <si>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</si>
  <si>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</si>
  <si>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</si>
  <si>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</si>
  <si>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</si>
  <si>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</si>
  <si>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</si>
  <si>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</si>
  <si>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</si>
  <si>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</si>
  <si>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</si>
  <si>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</si>
  <si>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</si>
  <si>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</si>
  <si>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</si>
  <si>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</si>
  <si>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</si>
  <si>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</si>
  <si>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</si>
  <si>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</si>
  <si>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</si>
  <si>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</si>
  <si>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</si>
  <si>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</si>
  <si>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</si>
  <si>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</si>
  <si>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</si>
  <si>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</si>
  <si>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</si>
  <si>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</si>
  <si>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</si>
  <si>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</si>
  <si>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</si>
  <si>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</si>
  <si>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</si>
  <si>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</si>
  <si>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</si>
  <si>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</si>
  <si>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</si>
  <si>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</si>
  <si>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</si>
  <si>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</si>
  <si>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</si>
  <si>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</si>
  <si>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</si>
  <si>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</si>
  <si>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</si>
  <si>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</si>
  <si>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</si>
  <si>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</si>
  <si>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</si>
  <si>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</si>
  <si>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</si>
  <si>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</si>
  <si>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</si>
  <si>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</si>
  <si>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</si>
  <si>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</si>
  <si>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</si>
  <si>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</si>
  <si>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</si>
  <si>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</si>
  <si>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</si>
  <si>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</si>
  <si>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</si>
  <si>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</si>
  <si>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</si>
  <si>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</si>
  <si>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</si>
  <si>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</si>
  <si>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</si>
  <si>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</si>
  <si>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</si>
  <si>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</si>
  <si>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</si>
  <si>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</si>
  <si>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</si>
  <si>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</si>
  <si>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</si>
  <si>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</si>
  <si>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</si>
  <si>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</si>
  <si>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</si>
  <si>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</si>
  <si>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</si>
  <si>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</si>
  <si>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</si>
  <si>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</si>
  <si>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</si>
  <si>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</si>
  <si>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</si>
  <si>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</si>
  <si>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</si>
  <si>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</si>
  <si>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</si>
  <si>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</si>
  <si>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</si>
  <si>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</si>
  <si>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</si>
  <si>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</si>
  <si>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</si>
  <si>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</si>
  <si>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</si>
  <si>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</si>
  <si>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</si>
  <si>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</si>
  <si>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</si>
  <si>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</si>
  <si>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</si>
  <si>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</si>
  <si>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</si>
  <si>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</si>
  <si>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</si>
  <si>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</si>
  <si>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</si>
  <si>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</si>
  <si>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</si>
  <si>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</si>
  <si>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</si>
  <si>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</si>
  <si>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</si>
  <si>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</si>
  <si>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</si>
  <si>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</si>
  <si>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</si>
  <si>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</si>
  <si>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</si>
  <si>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</si>
  <si>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</si>
  <si>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</si>
  <si>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</si>
  <si>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</si>
  <si>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</si>
  <si>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</si>
  <si>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</si>
  <si>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</si>
  <si>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</si>
  <si>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</si>
  <si>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</si>
  <si>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</si>
  <si>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</si>
  <si>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</si>
  <si>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</si>
  <si>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</si>
  <si>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</si>
  <si>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</si>
  <si>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</si>
  <si>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</si>
  <si>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</si>
  <si>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</si>
  <si>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</si>
  <si>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</si>
  <si>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</si>
  <si>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</si>
  <si>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</si>
  <si>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</si>
  <si>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</si>
  <si>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</si>
  <si>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</si>
  <si>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</si>
  <si>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</si>
  <si>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</si>
  <si>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</si>
  <si>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</si>
  <si>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</si>
  <si>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</si>
  <si>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</si>
  <si>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</si>
  <si>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</si>
  <si>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</si>
  <si>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</si>
  <si>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</si>
  <si>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</si>
  <si>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</si>
  <si>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</si>
  <si>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</si>
  <si>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</si>
  <si>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</si>
  <si>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</si>
  <si>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</si>
  <si>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</si>
  <si>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</si>
  <si>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</si>
  <si>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</si>
  <si>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</si>
  <si>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</si>
  <si>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</si>
  <si>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</si>
  <si>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</si>
  <si>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</si>
  <si>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</si>
  <si>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</si>
  <si>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</si>
  <si>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</si>
  <si>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</si>
  <si>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</si>
  <si>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</si>
  <si>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</si>
  <si>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</si>
  <si>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</si>
  <si>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</si>
  <si>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</si>
  <si>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</si>
  <si>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</si>
  <si>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</si>
  <si>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</si>
  <si>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</si>
  <si>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</si>
  <si>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</si>
  <si>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</si>
  <si>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</si>
  <si>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</si>
  <si>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</si>
  <si>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</si>
  <si>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</si>
  <si>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</si>
  <si>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</si>
  <si>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</si>
  <si>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</si>
  <si>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</si>
  <si>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</si>
  <si>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</si>
  <si>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</si>
  <si>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</si>
  <si>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</si>
  <si>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</si>
  <si>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</si>
  <si>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</si>
  <si>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</si>
  <si>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</si>
  <si>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</si>
  <si>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</si>
  <si>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</si>
  <si>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</si>
  <si>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</si>
  <si>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</si>
  <si>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</si>
  <si>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</si>
  <si>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</si>
  <si>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</si>
  <si>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</si>
  <si>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</si>
  <si>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</si>
  <si>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</si>
  <si>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</si>
  <si>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</si>
  <si>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</si>
  <si>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</si>
  <si>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</si>
  <si>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</si>
  <si>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</si>
  <si>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</si>
  <si>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</si>
  <si>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</si>
  <si>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</si>
  <si>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</si>
  <si>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</si>
  <si>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</si>
  <si>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</si>
  <si>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</si>
  <si>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</si>
  <si>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</si>
  <si>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</si>
  <si>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</si>
  <si>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</si>
  <si>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</si>
  <si>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</si>
  <si>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</si>
  <si>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</si>
  <si>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</si>
  <si>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</si>
  <si>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</si>
  <si>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</si>
  <si>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</si>
  <si>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</si>
  <si>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</si>
  <si>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</si>
  <si>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</si>
  <si>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</si>
  <si>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</si>
  <si>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</si>
  <si>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</si>
  <si>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</si>
  <si>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</si>
  <si>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</si>
  <si>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</si>
  <si>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</si>
  <si>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</si>
  <si>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</si>
  <si>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</si>
  <si>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</si>
  <si>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</si>
  <si>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</si>
  <si>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</si>
  <si>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</si>
  <si>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</si>
  <si>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</si>
  <si>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</si>
  <si>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</si>
  <si>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</si>
  <si>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</si>
  <si>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</si>
  <si>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</si>
  <si>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</si>
  <si>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</si>
  <si>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</si>
  <si>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</si>
  <si>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</si>
  <si>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</si>
  <si>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</si>
  <si>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</si>
  <si>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</si>
  <si>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</si>
  <si>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</si>
  <si>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</si>
  <si>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</si>
  <si>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</si>
  <si>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</si>
  <si>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</si>
  <si>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</si>
  <si>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</si>
  <si>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</si>
  <si>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</si>
  <si>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</si>
  <si>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</si>
  <si>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</si>
  <si>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</si>
  <si>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</si>
  <si>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</si>
  <si>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</si>
  <si>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</si>
  <si>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</si>
  <si>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</si>
  <si>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</si>
  <si>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</si>
  <si>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</si>
  <si>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</si>
  <si>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</si>
  <si>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</si>
  <si>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</si>
  <si>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</si>
  <si>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</si>
  <si>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</si>
  <si>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</si>
  <si>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</si>
  <si>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</si>
  <si>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</si>
  <si>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</si>
  <si>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</si>
  <si>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</si>
  <si>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</si>
  <si>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</si>
  <si>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</si>
  <si>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</si>
  <si>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</si>
  <si>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</si>
  <si>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</si>
  <si>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</si>
  <si>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</si>
  <si>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</si>
  <si>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</si>
  <si>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</si>
  <si>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</si>
  <si>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</si>
  <si>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</si>
  <si>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</si>
  <si>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</si>
  <si>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</si>
  <si>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</si>
  <si>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</si>
  <si>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</si>
  <si>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</si>
  <si>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</si>
  <si>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</si>
  <si>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</si>
  <si>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</si>
  <si>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</si>
  <si>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</si>
  <si>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</si>
  <si>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</si>
  <si>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</si>
  <si>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</si>
  <si>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</si>
  <si>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</si>
  <si>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</si>
  <si>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</si>
  <si>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</si>
  <si>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</si>
  <si>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</si>
  <si>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</si>
  <si>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</si>
  <si>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</si>
  <si>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</si>
  <si>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</si>
  <si>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</si>
  <si>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</si>
  <si>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</si>
  <si>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</si>
  <si>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</si>
  <si>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</si>
  <si>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</si>
  <si>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</si>
  <si>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</si>
  <si>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</si>
  <si>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</si>
  <si>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</si>
  <si>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</si>
  <si>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</si>
  <si>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</si>
  <si>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</si>
  <si>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</si>
  <si>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</si>
  <si>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</si>
  <si>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</si>
  <si>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</si>
  <si>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</si>
  <si>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</si>
  <si>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</si>
  <si>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</si>
  <si>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</si>
  <si>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</si>
  <si>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</si>
  <si>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</si>
  <si>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</si>
  <si>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</si>
  <si>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</si>
  <si>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</si>
  <si>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</si>
  <si>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</si>
  <si>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</si>
  <si>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</si>
  <si>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</si>
  <si>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</si>
  <si>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</si>
  <si>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</si>
  <si>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</si>
  <si>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</si>
  <si>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</si>
  <si>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</si>
  <si>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</si>
  <si>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</si>
  <si>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</si>
  <si>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</si>
  <si>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</si>
  <si>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</si>
  <si>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</si>
  <si>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</si>
  <si>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</si>
  <si>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</si>
  <si>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</si>
  <si>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</si>
  <si>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</si>
  <si>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</si>
  <si>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</si>
  <si>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</si>
  <si>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</si>
  <si>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</si>
  <si>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</si>
  <si>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</si>
  <si>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</si>
  <si>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</si>
  <si>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</si>
  <si>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</si>
  <si>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</si>
  <si>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</si>
  <si>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</si>
  <si>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</si>
  <si>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</si>
  <si>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</si>
  <si>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</si>
  <si>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</si>
  <si>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</si>
  <si>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</si>
  <si>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</si>
  <si>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</si>
  <si>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</si>
  <si>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</si>
  <si>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</si>
  <si>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</si>
  <si>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</si>
  <si>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</si>
  <si>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</si>
  <si>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</si>
  <si>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</si>
  <si>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</si>
  <si>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</si>
  <si>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</si>
  <si>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</si>
  <si>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</si>
  <si>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</si>
  <si>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</si>
  <si>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</si>
  <si>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</si>
  <si>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</si>
  <si>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</si>
  <si>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</si>
  <si>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</si>
  <si>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</si>
  <si>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</si>
  <si>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</si>
  <si>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</si>
  <si>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</si>
  <si>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</si>
  <si>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</si>
  <si>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</si>
  <si>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</si>
  <si>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</si>
  <si>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</si>
  <si>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</si>
  <si>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</si>
  <si>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</si>
  <si>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</si>
  <si>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</si>
  <si>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</si>
  <si>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</si>
  <si>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</si>
  <si>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</si>
  <si>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</si>
  <si>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</si>
  <si>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</si>
  <si>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</si>
  <si>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</si>
  <si>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</si>
  <si>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</si>
  <si>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</si>
  <si>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</si>
  <si>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</si>
  <si>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</si>
  <si>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</si>
  <si>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</si>
  <si>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</si>
  <si>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</si>
  <si>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</si>
  <si>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</si>
  <si>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</si>
  <si>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</si>
  <si>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</si>
  <si>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</si>
  <si>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</si>
  <si>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</si>
  <si>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</si>
  <si>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</si>
  <si>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</si>
  <si>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</si>
  <si>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</si>
  <si>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</si>
  <si>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</si>
  <si>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</si>
  <si>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</si>
  <si>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</si>
  <si>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</si>
  <si>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</si>
  <si>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</si>
  <si>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</si>
  <si>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</si>
  <si>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</si>
  <si>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</si>
  <si>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</si>
  <si>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</si>
  <si>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</si>
  <si>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</si>
  <si>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</si>
  <si>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</si>
  <si>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</si>
  <si>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</si>
  <si>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</si>
  <si>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</si>
  <si>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</si>
  <si>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</si>
  <si>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</si>
  <si>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</si>
  <si>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</si>
  <si>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</si>
  <si>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</si>
  <si>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</si>
  <si>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</si>
  <si>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</si>
  <si>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</si>
  <si>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</si>
  <si>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</si>
  <si>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</si>
  <si>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</si>
  <si>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</si>
  <si>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</si>
  <si>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</si>
  <si>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</si>
  <si>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</si>
  <si>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</si>
  <si>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</si>
  <si>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</si>
  <si>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</si>
  <si>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</si>
  <si>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</si>
  <si>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</si>
  <si>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</si>
  <si>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</si>
  <si>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</si>
  <si>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</si>
  <si>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</si>
  <si>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</si>
  <si>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</si>
  <si>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</si>
  <si>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</si>
  <si>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</si>
  <si>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</si>
  <si>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</si>
  <si>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</si>
  <si>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</si>
  <si>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</si>
  <si>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</si>
  <si>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</si>
  <si>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</si>
  <si>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</si>
  <si>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</si>
  <si>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</si>
  <si>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</si>
  <si>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</si>
  <si>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</si>
  <si>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</si>
  <si>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</si>
  <si>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</si>
  <si>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</si>
  <si>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</si>
  <si>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</si>
  <si>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</si>
  <si>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</si>
  <si>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</si>
  <si>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</si>
  <si>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</si>
  <si>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</si>
  <si>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</si>
  <si>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</si>
  <si>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</si>
  <si>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</si>
  <si>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</si>
  <si>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</si>
  <si>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</si>
  <si>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</si>
  <si>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</si>
  <si>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</si>
  <si>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</si>
  <si>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</si>
  <si>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</si>
  <si>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</si>
  <si>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</si>
  <si>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</si>
  <si>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</si>
  <si>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</si>
  <si>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</si>
  <si>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</si>
  <si>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</si>
  <si>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</si>
  <si>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</si>
  <si>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</si>
  <si>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</si>
  <si>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</si>
  <si>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</si>
  <si>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</si>
  <si>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</si>
  <si>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</si>
  <si>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</si>
  <si>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</si>
  <si>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</si>
  <si>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</si>
  <si>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</si>
  <si>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</si>
  <si>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</si>
  <si>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</si>
  <si>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</si>
  <si>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</si>
  <si>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</si>
  <si>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</si>
  <si>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</si>
  <si>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</si>
  <si>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</si>
  <si>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</si>
  <si>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</si>
  <si>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</si>
  <si>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</si>
  <si>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</si>
  <si>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</si>
  <si>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</si>
  <si>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</si>
  <si>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</si>
  <si>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</si>
  <si>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</si>
  <si>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</si>
  <si>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</si>
  <si>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</si>
  <si>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</si>
  <si>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</si>
  <si>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</si>
  <si>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</si>
  <si>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</si>
  <si>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</si>
  <si>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</si>
  <si>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</si>
  <si>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</si>
  <si>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</si>
  <si>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</si>
  <si>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</si>
  <si>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</si>
  <si>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</si>
  <si>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</si>
  <si>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</si>
  <si>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</si>
  <si>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</si>
  <si>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</si>
  <si>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</si>
  <si>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</si>
  <si>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</si>
  <si>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</si>
  <si>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</si>
  <si>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</si>
  <si>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</si>
  <si>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</si>
  <si>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</si>
  <si>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</si>
  <si>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</si>
  <si>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</si>
  <si>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</si>
  <si>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</si>
  <si>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</si>
  <si>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</si>
  <si>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</si>
  <si>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</si>
  <si>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</si>
  <si>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</si>
  <si>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</si>
  <si>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</si>
  <si>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</si>
  <si>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</si>
  <si>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</si>
  <si>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</si>
  <si>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</si>
  <si>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</si>
  <si>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</si>
  <si>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</si>
  <si>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</si>
  <si>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</si>
  <si>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</si>
  <si>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</si>
  <si>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</si>
  <si>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</si>
  <si>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</si>
  <si>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</si>
  <si>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</si>
  <si>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</si>
  <si>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</si>
  <si>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</si>
  <si>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</si>
  <si>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</si>
  <si>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</si>
  <si>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</si>
  <si>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</si>
  <si>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</si>
  <si>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</si>
  <si>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</si>
  <si>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</si>
  <si>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</si>
  <si>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</si>
  <si>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</si>
  <si>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</si>
  <si>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</si>
  <si>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</si>
  <si>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</si>
  <si>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</si>
  <si>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</si>
  <si>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</si>
  <si>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</si>
  <si>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</si>
  <si>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</si>
  <si>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</si>
  <si>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</si>
  <si>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</si>
  <si>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</si>
  <si>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</si>
  <si>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</si>
  <si>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</si>
  <si>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</si>
  <si>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</si>
  <si>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</si>
  <si>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</si>
  <si>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</si>
  <si>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</si>
  <si>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</si>
  <si>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</si>
  <si>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</si>
  <si>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</si>
  <si>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</si>
  <si>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</si>
  <si>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</si>
  <si>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</si>
  <si>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</si>
  <si>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</si>
  <si>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</si>
  <si>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</si>
  <si>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</si>
  <si>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</si>
  <si>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</si>
  <si>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</si>
  <si>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</si>
  <si>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</si>
  <si>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</si>
  <si>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</si>
  <si>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</si>
  <si>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</si>
  <si>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</si>
  <si>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</si>
  <si>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</si>
  <si>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</si>
  <si>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</si>
  <si>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</si>
  <si>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</si>
  <si>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</si>
  <si>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</si>
  <si>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</si>
  <si>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</si>
  <si>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</si>
  <si>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</si>
  <si>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</si>
  <si>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</si>
  <si>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</si>
  <si>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</si>
  <si>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</si>
  <si>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</si>
  <si>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</si>
  <si>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</si>
  <si>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</si>
  <si>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</si>
  <si>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</si>
  <si>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</si>
  <si>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</si>
  <si>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</si>
  <si>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</si>
  <si>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</si>
  <si>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</si>
  <si>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</si>
  <si>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</si>
  <si>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</si>
  <si>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</si>
  <si>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</si>
  <si>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</si>
  <si>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</si>
  <si>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</si>
  <si>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</si>
  <si>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</si>
  <si>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</si>
  <si>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</si>
  <si>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</si>
  <si>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</si>
  <si>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</si>
  <si>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</si>
  <si>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</si>
  <si>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</si>
  <si>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</si>
  <si>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</si>
  <si>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</si>
  <si>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</si>
  <si>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</si>
  <si>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</si>
  <si>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</si>
  <si>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</si>
  <si>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</si>
  <si>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</si>
  <si>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</si>
  <si>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</si>
  <si>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</si>
  <si>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</si>
  <si>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</si>
  <si>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</si>
  <si>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</si>
  <si>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</si>
  <si>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</si>
  <si>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</si>
  <si>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</si>
  <si>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</si>
  <si>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</si>
  <si>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</si>
  <si>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</si>
  <si>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</si>
  <si>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</si>
  <si>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</si>
  <si>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</si>
  <si>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</si>
  <si>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</si>
  <si>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</si>
  <si>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</si>
  <si>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</si>
  <si>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</si>
  <si>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</si>
  <si>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</si>
  <si>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</si>
  <si>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</si>
  <si>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</si>
  <si>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</si>
  <si>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</si>
  <si>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</si>
  <si>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</si>
  <si>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</si>
  <si>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</si>
  <si>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</si>
  <si>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</si>
  <si>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</si>
  <si>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</si>
  <si>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</si>
  <si>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</si>
  <si>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</si>
  <si>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</si>
  <si>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</si>
  <si>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</si>
  <si>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</si>
  <si>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</si>
  <si>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</si>
  <si>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</si>
  <si>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</si>
  <si>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</si>
  <si>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</si>
  <si>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</si>
  <si>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</si>
  <si>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</si>
  <si>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</si>
  <si>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</si>
  <si>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</si>
  <si>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</si>
  <si>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</si>
  <si>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</si>
  <si>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</si>
  <si>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</si>
  <si>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</si>
  <si>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</si>
  <si>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</si>
  <si>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</si>
  <si>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</si>
  <si>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</si>
  <si>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</si>
  <si>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</si>
  <si>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</si>
  <si>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</si>
  <si>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</si>
  <si>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</si>
  <si>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</si>
  <si>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</si>
  <si>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</si>
  <si>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</si>
  <si>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</si>
  <si>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</si>
  <si>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</si>
  <si>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</si>
  <si>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</si>
  <si>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</si>
  <si>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</si>
  <si>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</si>
  <si>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</si>
  <si>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</si>
  <si>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</si>
  <si>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</si>
  <si>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</si>
  <si>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</si>
  <si>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</si>
  <si>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</si>
  <si>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</si>
  <si>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</si>
  <si>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</si>
  <si>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</si>
  <si>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</si>
  <si>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</si>
  <si>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</si>
  <si>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</si>
  <si>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</si>
  <si>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</si>
  <si>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</si>
  <si>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</si>
  <si>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</si>
  <si>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</si>
  <si>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</si>
  <si>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</si>
  <si>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</si>
  <si>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</si>
  <si>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</si>
  <si>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</si>
  <si>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</si>
  <si>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</si>
  <si>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</si>
  <si>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</si>
  <si>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</si>
  <si>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</si>
  <si>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</si>
  <si>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</si>
  <si>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</si>
  <si>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</si>
  <si>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</si>
  <si>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</si>
  <si>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</si>
  <si>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</si>
  <si>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</si>
  <si>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</si>
  <si>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</si>
  <si>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</si>
  <si>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</si>
  <si>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</si>
  <si>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</si>
  <si>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</si>
  <si>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</si>
  <si>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</si>
  <si>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</si>
  <si>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</si>
  <si>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</si>
  <si>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</si>
  <si>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</si>
  <si>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</si>
  <si>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</si>
  <si>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</si>
  <si>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</si>
  <si>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</si>
  <si>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</si>
  <si>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</si>
  <si>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</si>
  <si>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</si>
  <si>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</si>
  <si>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</si>
  <si>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</si>
  <si>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</si>
  <si>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</si>
  <si>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</si>
  <si>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</si>
  <si>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</si>
  <si>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</si>
  <si>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</si>
  <si>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</si>
  <si>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</si>
  <si>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</si>
  <si>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</si>
  <si>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</si>
  <si>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</si>
  <si>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</si>
  <si>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</si>
  <si>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</si>
  <si>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</si>
  <si>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</si>
  <si>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</si>
  <si>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</si>
  <si>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</si>
  <si>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</si>
  <si>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</si>
  <si>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</si>
  <si>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</si>
  <si>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</si>
  <si>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</si>
  <si>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</si>
  <si>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</si>
  <si>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</si>
  <si>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</si>
  <si>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</si>
  <si>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</si>
  <si>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</si>
  <si>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</si>
  <si>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</si>
  <si>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</si>
  <si>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</si>
  <si>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</si>
  <si>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</si>
  <si>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</si>
  <si>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</si>
  <si>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</si>
  <si>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</si>
  <si>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</si>
  <si>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</si>
  <si>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</si>
  <si>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</si>
  <si>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</si>
  <si>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</si>
  <si>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</si>
  <si>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</si>
  <si>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</si>
  <si>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</si>
  <si>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</si>
  <si>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</si>
  <si>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</si>
  <si>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</si>
  <si>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</si>
  <si>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</si>
  <si>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</si>
  <si>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</si>
  <si>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</si>
  <si>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</si>
  <si>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</si>
  <si>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</si>
  <si>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</si>
  <si>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</si>
  <si>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</si>
  <si>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</si>
  <si>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</si>
  <si>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</si>
  <si>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</si>
  <si>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</si>
  <si>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</si>
  <si>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</si>
  <si>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</si>
  <si>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</si>
  <si>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</si>
  <si>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</si>
  <si>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</si>
  <si>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</si>
  <si>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</si>
  <si>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</si>
  <si>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</si>
  <si>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</si>
  <si>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</si>
  <si>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</si>
  <si>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</si>
  <si>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</si>
  <si>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</si>
  <si>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</si>
  <si>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</si>
  <si>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</si>
  <si>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</si>
  <si>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</si>
  <si>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</si>
  <si>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</si>
  <si>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</si>
  <si>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</si>
  <si>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</si>
  <si>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</si>
  <si>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</si>
  <si>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</si>
  <si>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</si>
  <si>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</si>
  <si>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</si>
  <si>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</si>
  <si>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</si>
  <si>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</si>
  <si>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</si>
  <si>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</si>
  <si>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</si>
  <si>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</si>
  <si>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</si>
  <si>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</si>
  <si>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</si>
  <si>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</si>
  <si>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</si>
  <si>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</si>
  <si>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</si>
  <si>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</si>
  <si>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</si>
  <si>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</si>
  <si>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</si>
  <si>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</si>
  <si>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</si>
  <si>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</si>
  <si>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</si>
  <si>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</si>
  <si>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</si>
  <si>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</si>
  <si>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</si>
  <si>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</si>
  <si>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</si>
  <si>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</si>
  <si>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</si>
  <si>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</si>
  <si>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</si>
  <si>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</si>
  <si>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</si>
  <si>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</si>
  <si>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</si>
  <si>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</si>
  <si>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</si>
  <si>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</si>
  <si>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</si>
  <si>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</si>
  <si>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</si>
  <si>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</si>
  <si>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</si>
  <si>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</si>
  <si>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</si>
  <si>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</si>
  <si>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</si>
  <si>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</si>
  <si>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</si>
  <si>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</si>
  <si>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</si>
  <si>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</si>
  <si>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</si>
  <si>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</si>
  <si>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</si>
  <si>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</si>
  <si>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</si>
  <si>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</si>
  <si>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</si>
  <si>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</si>
  <si>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</si>
  <si>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</si>
  <si>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</si>
  <si>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</si>
  <si>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</si>
  <si>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</si>
  <si>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</si>
  <si>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</si>
  <si>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</si>
  <si>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</si>
  <si>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</si>
  <si>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</si>
  <si>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</si>
  <si>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</si>
  <si>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</si>
  <si>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</si>
  <si>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</si>
  <si>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</si>
  <si>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</si>
  <si>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</si>
  <si>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</si>
  <si>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</si>
  <si>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</si>
  <si>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</si>
  <si>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</si>
  <si>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</si>
  <si>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</si>
  <si>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</si>
  <si>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</si>
  <si>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</si>
  <si>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</si>
  <si>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</si>
  <si>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</si>
  <si>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</si>
  <si>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</si>
  <si>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</si>
  <si>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</si>
  <si>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</si>
  <si>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</si>
  <si>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</si>
  <si>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</si>
  <si>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</si>
  <si>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</si>
  <si>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</si>
  <si>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</si>
  <si>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</si>
  <si>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</si>
  <si>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</si>
  <si>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</si>
  <si>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</si>
  <si>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</si>
  <si>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</si>
  <si>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</si>
  <si>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</si>
  <si>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</si>
  <si>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</si>
  <si>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</si>
  <si>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</si>
  <si>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</si>
  <si>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</si>
  <si>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</si>
  <si>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</si>
  <si>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</si>
  <si>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</si>
  <si>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</si>
  <si>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</si>
  <si>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</si>
  <si>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</si>
  <si>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</si>
  <si>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</si>
  <si>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</si>
  <si>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</si>
  <si>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</si>
  <si>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</si>
  <si>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</si>
  <si>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</si>
  <si>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</si>
  <si>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</si>
  <si>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</si>
  <si>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</si>
  <si>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</si>
  <si>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</si>
  <si>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</si>
  <si>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</si>
  <si>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</si>
  <si>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</si>
  <si>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</si>
  <si>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</si>
  <si>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</si>
  <si>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</si>
  <si>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</si>
  <si>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</si>
  <si>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</si>
  <si>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</si>
  <si>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</si>
  <si>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</si>
  <si>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</si>
  <si>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</si>
  <si>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</si>
  <si>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</si>
  <si>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</si>
  <si>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</si>
  <si>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</si>
  <si>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</si>
  <si>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</si>
  <si>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</si>
  <si>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</si>
  <si>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</si>
  <si>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</si>
  <si>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</si>
  <si>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</si>
  <si>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</si>
  <si>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</si>
  <si>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</si>
  <si>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</si>
  <si>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</si>
  <si>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</si>
  <si>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</si>
  <si>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</si>
  <si>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</si>
  <si>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</si>
  <si>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</si>
  <si>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</si>
  <si>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</si>
  <si>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</si>
  <si>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</si>
  <si>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</si>
  <si>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</si>
  <si>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</si>
  <si>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</si>
  <si>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</si>
  <si>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</si>
  <si>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</si>
  <si>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</si>
  <si>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</si>
  <si>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</si>
  <si>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</si>
  <si>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</si>
  <si>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</si>
  <si>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</si>
  <si>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</si>
  <si>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</si>
  <si>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</si>
  <si>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</si>
  <si>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</si>
  <si>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</si>
  <si>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</si>
  <si>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</si>
  <si>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</si>
  <si>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</si>
  <si>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</si>
  <si>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</si>
  <si>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</si>
  <si>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</si>
  <si>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</si>
  <si>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</si>
  <si>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</si>
  <si>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</si>
  <si>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</si>
  <si>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</si>
  <si>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</si>
  <si>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</si>
  <si>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</si>
  <si>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</si>
  <si>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</si>
  <si>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</si>
  <si>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</si>
  <si>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</si>
  <si>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</si>
  <si>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</si>
  <si>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</si>
  <si>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</si>
  <si>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</si>
  <si>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</si>
  <si>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</si>
  <si>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</si>
  <si>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</si>
  <si>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</si>
  <si>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</si>
  <si>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</si>
  <si>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</si>
  <si>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</si>
  <si>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</si>
  <si>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</si>
  <si>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</si>
  <si>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</si>
  <si>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</si>
  <si>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</si>
  <si>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</si>
  <si>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</si>
  <si>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</si>
  <si>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</si>
  <si>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</si>
  <si>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</si>
  <si>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</si>
  <si>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</si>
  <si>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</si>
  <si>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</si>
  <si>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</si>
  <si>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</si>
  <si>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</si>
  <si>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</si>
  <si>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</si>
  <si>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</si>
  <si>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</si>
  <si>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</si>
  <si>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</si>
  <si>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</si>
  <si>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</si>
  <si>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</si>
  <si>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</si>
  <si>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</si>
  <si>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</si>
  <si>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</si>
  <si>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</si>
  <si>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</si>
  <si>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</si>
  <si>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</si>
  <si>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</si>
  <si>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</si>
  <si>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</si>
  <si>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</si>
  <si>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</si>
  <si>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</si>
  <si>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</si>
  <si>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</si>
  <si>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</si>
  <si>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</si>
  <si>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</si>
  <si>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</si>
  <si>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</si>
  <si>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</si>
  <si>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</si>
  <si>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</si>
  <si>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</si>
  <si>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</si>
  <si>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</si>
  <si>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</si>
  <si>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</si>
  <si>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</si>
  <si>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</si>
  <si>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</si>
  <si>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</si>
  <si>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</si>
  <si>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</si>
  <si>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</si>
  <si>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</si>
  <si>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</si>
  <si>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</si>
  <si>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</si>
  <si>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</si>
  <si>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</si>
  <si>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</si>
  <si>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</si>
  <si>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</si>
  <si>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</si>
  <si>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</si>
  <si>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</si>
  <si>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</si>
  <si>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</si>
  <si>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</si>
  <si>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</si>
  <si>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</si>
  <si>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</si>
  <si>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</si>
  <si>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</si>
  <si>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</si>
  <si>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</si>
  <si>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</si>
  <si>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</si>
  <si>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</si>
  <si>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</si>
  <si>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</si>
  <si>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</si>
  <si>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</si>
  <si>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</si>
  <si>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</si>
  <si>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</si>
  <si>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</si>
  <si>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</si>
  <si>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</si>
  <si>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</si>
  <si>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</si>
  <si>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</si>
  <si>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</si>
  <si>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</si>
  <si>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</si>
  <si>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</si>
  <si>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</si>
  <si>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</si>
  <si>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</si>
  <si>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</si>
  <si>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</si>
  <si>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</si>
  <si>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</si>
  <si>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</si>
  <si>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</si>
  <si>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</si>
  <si>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</si>
  <si>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</si>
  <si>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</si>
  <si>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</si>
  <si>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</si>
  <si>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</si>
  <si>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</si>
  <si>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</si>
  <si>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</si>
  <si>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</si>
  <si>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</si>
  <si>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</si>
  <si>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</si>
  <si>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</si>
  <si>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</si>
  <si>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</si>
  <si>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</si>
  <si>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</si>
  <si>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</si>
  <si>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</si>
  <si>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</si>
  <si>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</si>
  <si>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</si>
  <si>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</si>
  <si>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</si>
  <si>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</si>
  <si>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</si>
  <si>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</si>
  <si>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</si>
  <si>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</si>
  <si>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</si>
  <si>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</si>
  <si>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</si>
  <si>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</si>
  <si>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</si>
  <si>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</si>
  <si>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</si>
  <si>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</si>
  <si>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</si>
  <si>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</si>
  <si>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</si>
  <si>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</si>
  <si>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</si>
  <si>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</si>
  <si>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</si>
  <si>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</si>
  <si>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</si>
  <si>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</si>
  <si>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</si>
  <si>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</si>
  <si>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</si>
  <si>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</si>
  <si>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</si>
  <si>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</si>
  <si>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</si>
  <si>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</si>
  <si>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</si>
  <si>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</si>
  <si>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</si>
  <si>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</si>
  <si>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</si>
  <si>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</si>
  <si>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</si>
  <si>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</si>
  <si>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</si>
  <si>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</si>
  <si>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</si>
  <si>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</si>
  <si>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</si>
  <si>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</si>
  <si>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</si>
  <si>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</si>
  <si>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</si>
  <si>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</si>
  <si>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</si>
  <si>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</si>
  <si>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</si>
  <si>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</si>
  <si>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</si>
  <si>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</si>
  <si>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</si>
  <si>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</si>
  <si>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</si>
  <si>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</si>
  <si>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</si>
  <si>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</si>
  <si>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</si>
  <si>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</si>
  <si>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</si>
  <si>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</si>
  <si>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</si>
  <si>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</si>
  <si>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</si>
  <si>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</si>
  <si>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</si>
  <si>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</si>
  <si>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○提出フォーム・提出期間について</t>
    <rPh sb="1" eb="3">
      <t>テイシュツ</t>
    </rPh>
    <rPh sb="8" eb="10">
      <t>テイシュツ</t>
    </rPh>
    <rPh sb="10" eb="12">
      <t>キカン</t>
    </rPh>
    <phoneticPr fontId="8"/>
  </si>
  <si>
    <t>４・５月に旧３加算を取得する場合及び６月から新加算を取得する場合は、</t>
    <rPh sb="3" eb="4">
      <t>ガツ</t>
    </rPh>
    <rPh sb="5" eb="6">
      <t>キュウ</t>
    </rPh>
    <rPh sb="7" eb="9">
      <t>カサン</t>
    </rPh>
    <rPh sb="10" eb="12">
      <t>シュトク</t>
    </rPh>
    <rPh sb="14" eb="16">
      <t>バアイ</t>
    </rPh>
    <rPh sb="16" eb="17">
      <t>オヨ</t>
    </rPh>
    <rPh sb="19" eb="20">
      <t>ガツ</t>
    </rPh>
    <rPh sb="22" eb="23">
      <t>シン</t>
    </rPh>
    <rPh sb="23" eb="25">
      <t>カサン</t>
    </rPh>
    <rPh sb="26" eb="28">
      <t>シュトク</t>
    </rPh>
    <rPh sb="30" eb="32">
      <t>バアイ</t>
    </rPh>
    <phoneticPr fontId="8"/>
  </si>
  <si>
    <t>※令和６年４月から令和６年６月まで処遇改善加算等を算定せず、令和６年７月以降に初めて新加算を適用する場合、</t>
    <phoneticPr fontId="8"/>
  </si>
  <si>
    <t>　適用開始月の前月の15日までとなります。</t>
    <phoneticPr fontId="8"/>
  </si>
  <si>
    <t>○注意事項について</t>
    <rPh sb="1" eb="3">
      <t>チュウイ</t>
    </rPh>
    <rPh sb="3" eb="5">
      <t>ジコウ</t>
    </rPh>
    <phoneticPr fontId="8"/>
  </si>
  <si>
    <t>・処遇改善臨時特例交付金の計画書ではなく、処遇改善加算の計画書になりますのでご留意ください。</t>
    <rPh sb="1" eb="3">
      <t>ショグウ</t>
    </rPh>
    <rPh sb="3" eb="5">
      <t>カイゼン</t>
    </rPh>
    <rPh sb="5" eb="12">
      <t>リンジトクレイコウフキン</t>
    </rPh>
    <rPh sb="13" eb="16">
      <t>ケイカクショ</t>
    </rPh>
    <rPh sb="21" eb="23">
      <t>ショグウ</t>
    </rPh>
    <rPh sb="23" eb="25">
      <t>カイゼン</t>
    </rPh>
    <rPh sb="25" eb="27">
      <t>カサン</t>
    </rPh>
    <rPh sb="28" eb="31">
      <t>ケイカクショ</t>
    </rPh>
    <rPh sb="39" eb="41">
      <t>リュウイ</t>
    </rPh>
    <phoneticPr fontId="8"/>
  </si>
  <si>
    <t>・シートの切り離しや加工、各シートへの行・列の追加はしないでください。</t>
    <rPh sb="5" eb="6">
      <t>キ</t>
    </rPh>
    <rPh sb="7" eb="8">
      <t>ハナ</t>
    </rPh>
    <rPh sb="10" eb="12">
      <t>カコウ</t>
    </rPh>
    <rPh sb="13" eb="14">
      <t>カク</t>
    </rPh>
    <rPh sb="19" eb="20">
      <t>ギョウ</t>
    </rPh>
    <rPh sb="21" eb="22">
      <t>レツ</t>
    </rPh>
    <rPh sb="23" eb="25">
      <t>ツイカ</t>
    </rPh>
    <phoneticPr fontId="8"/>
  </si>
  <si>
    <t>　なお、様式２や様式６で提出いただいても構いません。</t>
    <phoneticPr fontId="6"/>
  </si>
  <si>
    <t xml:space="preserve">〇令和６年３月時点で加算を未算定の事業者で、旧３加算と新加算Ⅲ・Ⅳを取得する場合に使用できる様式です。
</t>
    <rPh sb="19" eb="20">
      <t>シャ</t>
    </rPh>
    <rPh sb="22" eb="23">
      <t>キュウ</t>
    </rPh>
    <rPh sb="24" eb="26">
      <t>カサン</t>
    </rPh>
    <rPh sb="27" eb="28">
      <t>シン</t>
    </rPh>
    <rPh sb="28" eb="30">
      <t>カサン</t>
    </rPh>
    <rPh sb="34" eb="36">
      <t>シュトク</t>
    </rPh>
    <rPh sb="38" eb="40">
      <t>バアイ</t>
    </rPh>
    <rPh sb="41" eb="43">
      <t>シヨウ</t>
    </rPh>
    <rPh sb="46" eb="48">
      <t>ヨウシキ</t>
    </rPh>
    <phoneticPr fontId="6"/>
  </si>
  <si>
    <t>提出は以下のメールアドレスへお願いします。</t>
    <rPh sb="0" eb="2">
      <t>テイシュツ</t>
    </rPh>
    <rPh sb="3" eb="5">
      <t>イカ</t>
    </rPh>
    <rPh sb="15" eb="16">
      <t>ネガ</t>
    </rPh>
    <phoneticPr fontId="8"/>
  </si>
  <si>
    <t>hattatsushien@city.tokyo-nakano.lg.jp</t>
    <phoneticPr fontId="8"/>
  </si>
  <si>
    <t>メールアドレス：</t>
    <phoneticPr fontId="8"/>
  </si>
  <si>
    <r>
      <t>こちらは</t>
    </r>
    <r>
      <rPr>
        <b/>
        <u/>
        <sz val="18"/>
        <color rgb="FFFF0000"/>
        <rFont val="BIZ UDゴシック"/>
        <family val="3"/>
        <charset val="128"/>
      </rPr>
      <t>中野区提出用</t>
    </r>
    <r>
      <rPr>
        <b/>
        <sz val="18"/>
        <rFont val="BIZ UDゴシック"/>
        <family val="3"/>
        <charset val="128"/>
      </rPr>
      <t>の福祉・介護職員処遇改善加算の処遇改善計画書（加算未算定事業者用）</t>
    </r>
    <r>
      <rPr>
        <sz val="18"/>
        <rFont val="BIZ UDゴシック"/>
        <family val="3"/>
        <charset val="128"/>
      </rPr>
      <t>になります。</t>
    </r>
    <rPh sb="4" eb="7">
      <t>ナカノク</t>
    </rPh>
    <rPh sb="7" eb="10">
      <t>テイシュツヨウ</t>
    </rPh>
    <rPh sb="22" eb="24">
      <t>カサン</t>
    </rPh>
    <rPh sb="33" eb="35">
      <t>カサン</t>
    </rPh>
    <rPh sb="35" eb="36">
      <t>ミ</t>
    </rPh>
    <rPh sb="36" eb="38">
      <t>サンテイ</t>
    </rPh>
    <rPh sb="38" eb="41">
      <t>ジギョウシャ</t>
    </rPh>
    <rPh sb="41" eb="42">
      <t>ヨウ</t>
    </rPh>
    <phoneticPr fontId="8"/>
  </si>
  <si>
    <r>
      <rPr>
        <b/>
        <u/>
        <sz val="16"/>
        <rFont val="BIZ UDゴシック"/>
        <family val="3"/>
        <charset val="128"/>
      </rPr>
      <t>令和６年４月１５日（月）</t>
    </r>
    <r>
      <rPr>
        <sz val="16"/>
        <rFont val="BIZ UDゴシック"/>
        <family val="3"/>
        <charset val="128"/>
      </rPr>
      <t>までに各シートにご記入のうえ、ご提出ください。</t>
    </r>
    <rPh sb="0" eb="2">
      <t>レイワ</t>
    </rPh>
    <rPh sb="3" eb="4">
      <t>ネン</t>
    </rPh>
    <rPh sb="5" eb="6">
      <t>ガツ</t>
    </rPh>
    <rPh sb="8" eb="9">
      <t>ニチ</t>
    </rPh>
    <rPh sb="10" eb="11">
      <t>ゲツ</t>
    </rPh>
    <rPh sb="15" eb="16">
      <t>カク</t>
    </rPh>
    <rPh sb="21" eb="23">
      <t>キニュウ</t>
    </rPh>
    <rPh sb="28" eb="30">
      <t>テイシュツ</t>
    </rPh>
    <phoneticPr fontId="8"/>
  </si>
  <si>
    <r>
      <t>※令和６年６月から新加算を適用する場合も、</t>
    </r>
    <r>
      <rPr>
        <b/>
        <u/>
        <sz val="16"/>
        <rFont val="BIZ UDゴシック"/>
        <family val="3"/>
        <charset val="128"/>
      </rPr>
      <t>令和６年４月１５日（月）</t>
    </r>
    <r>
      <rPr>
        <sz val="16"/>
        <rFont val="BIZ UDゴシック"/>
        <family val="3"/>
        <charset val="128"/>
      </rPr>
      <t>が期限となりますのでご注意ください。</t>
    </r>
    <rPh sb="6" eb="7">
      <t>ガツ</t>
    </rPh>
    <rPh sb="9" eb="10">
      <t>シン</t>
    </rPh>
    <rPh sb="10" eb="12">
      <t>カサン</t>
    </rPh>
    <rPh sb="13" eb="15">
      <t>テキヨウ</t>
    </rPh>
    <rPh sb="17" eb="19">
      <t>バアイ</t>
    </rPh>
    <rPh sb="21" eb="23">
      <t>レイワ</t>
    </rPh>
    <rPh sb="24" eb="25">
      <t>ネン</t>
    </rPh>
    <rPh sb="26" eb="27">
      <t>ガツ</t>
    </rPh>
    <rPh sb="29" eb="30">
      <t>ニチ</t>
    </rPh>
    <rPh sb="31" eb="32">
      <t>ゲツ</t>
    </rPh>
    <rPh sb="34" eb="36">
      <t>キゲン</t>
    </rPh>
    <rPh sb="44" eb="46">
      <t>チュウイ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</si>
</sst>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7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
      <sz val="18"/>
      <name val="ＭＳ Ｐゴシック"/>
      <family val="3"/>
      <charset val="128"/>
    </font>
    <font>
      <sz val="11"/>
      <name val="BIZ UDゴシック"/>
      <family val="3"/>
      <charset val="128"/>
    </font>
    <font>
      <sz val="18"/>
      <name val="BIZ UDゴシック"/>
      <family val="3"/>
      <charset val="128"/>
    </font>
    <font>
      <b/>
      <u/>
      <sz val="18"/>
      <color rgb="FFFF0000"/>
      <name val="BIZ UDゴシック"/>
      <family val="3"/>
      <charset val="128"/>
    </font>
    <font>
      <b/>
      <sz val="18"/>
      <name val="BIZ UDゴシック"/>
      <family val="3"/>
      <charset val="128"/>
    </font>
    <font>
      <sz val="16"/>
      <name val="BIZ UDゴシック"/>
      <family val="3"/>
      <charset val="128"/>
    </font>
    <font>
      <b/>
      <sz val="16"/>
      <name val="BIZ UDゴシック"/>
      <family val="3"/>
      <charset val="128"/>
    </font>
    <font>
      <u/>
      <sz val="11"/>
      <color theme="10"/>
      <name val="BIZ UDゴシック"/>
      <family val="3"/>
      <charset val="128"/>
    </font>
    <font>
      <b/>
      <u/>
      <sz val="16"/>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8">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xf numFmtId="0" fontId="27" fillId="0" borderId="0" applyNumberFormat="0" applyFill="0" applyBorder="0" applyAlignment="0" applyProtection="0">
      <alignment vertical="center"/>
    </xf>
  </cellStyleXfs>
  <cellXfs count="53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64" fillId="0" borderId="0" xfId="3" applyFont="1">
      <alignment vertical="center"/>
    </xf>
    <xf numFmtId="0" fontId="54" fillId="0" borderId="0" xfId="3" applyFont="1">
      <alignment vertical="center"/>
    </xf>
    <xf numFmtId="0" fontId="65" fillId="0" borderId="0" xfId="3" applyFont="1">
      <alignment vertical="center"/>
    </xf>
    <xf numFmtId="0" fontId="66" fillId="0" borderId="0" xfId="3" applyFont="1">
      <alignment vertical="center"/>
    </xf>
    <xf numFmtId="0" fontId="66" fillId="0" borderId="0" xfId="3" applyFont="1" applyAlignment="1">
      <alignment horizontal="left" vertical="center"/>
    </xf>
    <xf numFmtId="0" fontId="65" fillId="0" borderId="0" xfId="3" applyFont="1" applyAlignment="1">
      <alignment horizontal="left" vertical="center"/>
    </xf>
    <xf numFmtId="0" fontId="69" fillId="0" borderId="0" xfId="3" applyFont="1">
      <alignment vertical="center"/>
    </xf>
    <xf numFmtId="0" fontId="70" fillId="0" borderId="0" xfId="3" applyFont="1">
      <alignment vertical="center"/>
    </xf>
    <xf numFmtId="0" fontId="71" fillId="0" borderId="0" xfId="6" applyFont="1" applyAlignment="1">
      <alignment vertical="center"/>
    </xf>
    <xf numFmtId="0" fontId="69" fillId="0" borderId="0" xfId="3" applyFont="1" applyAlignment="1">
      <alignment horizontal="left" vertical="center"/>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0" fillId="2" borderId="0" xfId="0" applyFont="1" applyFill="1" applyAlignment="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lignment horizontal="left" vertical="center"/>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lignment horizontal="center" vertical="center"/>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0" fontId="14" fillId="2" borderId="9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10" fillId="0" borderId="1" xfId="0" applyFont="1" applyBorder="1" applyAlignment="1">
      <alignment horizontal="center" vertical="center" shrinkToFi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84"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36" fillId="4" borderId="63" xfId="0" applyFont="1" applyFill="1" applyBorder="1" applyAlignment="1">
      <alignment horizontal="center" vertical="center"/>
    </xf>
    <xf numFmtId="0" fontId="36" fillId="4" borderId="71" xfId="0" applyFont="1" applyFill="1" applyBorder="1" applyAlignment="1">
      <alignment horizontal="center"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7" xfId="0" applyFont="1" applyFill="1" applyBorder="1" applyAlignment="1">
      <alignment horizontal="center" vertical="center"/>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57" fillId="2" borderId="0" xfId="2" applyFont="1" applyFill="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8">
    <cellStyle name="パーセント" xfId="5" builtinId="5"/>
    <cellStyle name="パーセント 2" xfId="4" xr:uid="{00000000-0005-0000-0000-000001000000}"/>
    <cellStyle name="ハイパーリンク" xfId="6" builtinId="8"/>
    <cellStyle name="ハイパーリンク 2" xfId="7" xr:uid="{00000000-0005-0000-0000-000003000000}"/>
    <cellStyle name="桁区切り" xfId="1" builtinId="6"/>
    <cellStyle name="標準" xfId="0" builtinId="0"/>
    <cellStyle name="標準 2" xfId="2" xr:uid="{00000000-0005-0000-0000-000006000000}"/>
    <cellStyle name="標準 2 2" xfId="3" xr:uid="{00000000-0005-0000-0000-000007000000}"/>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1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1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1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1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4001003" y="1838749"/>
              <a:ext cx="988612" cy="232088"/>
              <a:chOff x="4568520" y="1786230"/>
              <a:chExt cx="930394" cy="249166"/>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4568520"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5197654" y="1786566"/>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486142" y="4086441"/>
              <a:ext cx="212499" cy="420931"/>
              <a:chOff x="387953" y="4144028"/>
              <a:chExt cx="206654" cy="41109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387953" y="4144028"/>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391512" y="4308272"/>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491406" y="4655654"/>
              <a:ext cx="256106" cy="419840"/>
              <a:chOff x="455289" y="4815844"/>
              <a:chExt cx="252351"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456174" y="4815844"/>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455289" y="4980669"/>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492307" y="5594157"/>
              <a:ext cx="255206" cy="430364"/>
              <a:chOff x="395210" y="5648294"/>
              <a:chExt cx="251462" cy="42291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395210" y="582355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489562" y="6186697"/>
              <a:ext cx="213197" cy="426493"/>
              <a:chOff x="457187" y="6349369"/>
              <a:chExt cx="209557" cy="418901"/>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461002" y="6349369"/>
                <a:ext cx="20574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457187" y="6520620"/>
                <a:ext cx="20192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100-000012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6515702"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1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1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891209" y="16449261"/>
              <a:ext cx="14660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100-000015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100-000017000000}"/>
                </a:ext>
              </a:extLst>
            </xdr:cNvPr>
            <xdr:cNvGrpSpPr>
              <a:grpSpLocks/>
            </xdr:cNvGrpSpPr>
          </xdr:nvGrpSpPr>
          <xdr:grpSpPr bwMode="auto">
            <a:xfrm>
              <a:off x="891209" y="16449261"/>
              <a:ext cx="146602" cy="182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1209" y="11430000"/>
              <a:ext cx="146602" cy="4797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1209" y="14330984"/>
              <a:ext cx="146602" cy="2329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1209" y="16449261"/>
              <a:ext cx="146602" cy="256761"/>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2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2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2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2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2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2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2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2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2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2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2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2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2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2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2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2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2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2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2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2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2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2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2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2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2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2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2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ttatsushien@city.tokyo-nakano.lg.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1"/>
  <sheetViews>
    <sheetView tabSelected="1" workbookViewId="0"/>
  </sheetViews>
  <sheetFormatPr defaultColWidth="8.75" defaultRowHeight="13.5"/>
  <cols>
    <col min="1" max="1" width="8.75" style="1"/>
    <col min="2" max="2" width="21.75" style="1" customWidth="1"/>
    <col min="3" max="16384" width="8.75" style="1"/>
  </cols>
  <sheetData>
    <row r="1" spans="1:18">
      <c r="A1" s="182"/>
      <c r="B1" s="182"/>
      <c r="C1" s="182"/>
      <c r="D1" s="182"/>
      <c r="E1" s="182"/>
      <c r="F1" s="182"/>
      <c r="G1" s="182"/>
      <c r="H1" s="182"/>
      <c r="I1" s="182"/>
      <c r="J1" s="182"/>
      <c r="K1" s="182"/>
      <c r="L1" s="182"/>
      <c r="M1" s="182"/>
      <c r="N1" s="182"/>
      <c r="O1" s="182"/>
      <c r="P1" s="182"/>
      <c r="Q1" s="182"/>
      <c r="R1" s="182"/>
    </row>
    <row r="2" spans="1:18" s="180" customFormat="1" ht="21">
      <c r="A2" s="183"/>
      <c r="B2" s="184" t="s">
        <v>2044</v>
      </c>
      <c r="C2" s="183"/>
      <c r="D2" s="183"/>
      <c r="E2" s="183"/>
      <c r="F2" s="183"/>
      <c r="G2" s="183"/>
      <c r="H2" s="183"/>
      <c r="I2" s="183"/>
      <c r="J2" s="183"/>
      <c r="K2" s="183"/>
      <c r="L2" s="183"/>
      <c r="M2" s="183"/>
      <c r="N2" s="183"/>
      <c r="O2" s="183"/>
      <c r="P2" s="183"/>
      <c r="Q2" s="183"/>
      <c r="R2" s="183"/>
    </row>
    <row r="3" spans="1:18" ht="25.9" customHeight="1">
      <c r="A3" s="182"/>
      <c r="B3" s="185"/>
      <c r="C3" s="182"/>
      <c r="D3" s="182"/>
      <c r="E3" s="182"/>
      <c r="F3" s="182"/>
      <c r="G3" s="182"/>
      <c r="H3" s="182"/>
      <c r="I3" s="182"/>
      <c r="J3" s="182"/>
      <c r="K3" s="182"/>
      <c r="L3" s="182"/>
      <c r="M3" s="182"/>
      <c r="N3" s="182"/>
      <c r="O3" s="182"/>
      <c r="P3" s="182"/>
      <c r="Q3" s="182"/>
      <c r="R3" s="182"/>
    </row>
    <row r="4" spans="1:18" s="181" customFormat="1" ht="18.75">
      <c r="A4" s="186"/>
      <c r="B4" s="187" t="s">
        <v>2032</v>
      </c>
      <c r="C4" s="186"/>
      <c r="D4" s="186"/>
      <c r="E4" s="186"/>
      <c r="F4" s="186"/>
      <c r="G4" s="186"/>
      <c r="H4" s="186"/>
      <c r="I4" s="186"/>
      <c r="J4" s="186"/>
      <c r="K4" s="186"/>
      <c r="L4" s="186"/>
      <c r="M4" s="186"/>
      <c r="N4" s="186"/>
      <c r="O4" s="186"/>
      <c r="P4" s="186"/>
      <c r="Q4" s="186"/>
      <c r="R4" s="186"/>
    </row>
    <row r="5" spans="1:18" s="181" customFormat="1" ht="18.75">
      <c r="A5" s="186"/>
      <c r="B5" s="186" t="s">
        <v>2041</v>
      </c>
      <c r="C5" s="186"/>
      <c r="D5" s="186"/>
      <c r="E5" s="186"/>
      <c r="F5" s="186"/>
      <c r="G5" s="186"/>
      <c r="H5" s="186"/>
      <c r="I5" s="186"/>
      <c r="J5" s="186"/>
      <c r="K5" s="186"/>
      <c r="L5" s="186"/>
      <c r="M5" s="186"/>
      <c r="N5" s="186"/>
      <c r="O5" s="186"/>
      <c r="P5" s="186"/>
      <c r="Q5" s="186"/>
      <c r="R5" s="186"/>
    </row>
    <row r="6" spans="1:18" s="181" customFormat="1" ht="18.75">
      <c r="A6" s="186"/>
      <c r="B6" s="186" t="s">
        <v>2043</v>
      </c>
      <c r="C6" s="188" t="s">
        <v>2042</v>
      </c>
      <c r="D6" s="186"/>
      <c r="E6" s="186"/>
      <c r="F6" s="186"/>
      <c r="G6" s="186"/>
      <c r="H6" s="186"/>
      <c r="I6" s="186"/>
      <c r="J6" s="186"/>
      <c r="K6" s="186"/>
      <c r="L6" s="186"/>
      <c r="M6" s="186"/>
      <c r="N6" s="186"/>
      <c r="O6" s="186"/>
      <c r="P6" s="186"/>
      <c r="Q6" s="186"/>
      <c r="R6" s="186"/>
    </row>
    <row r="7" spans="1:18" s="181" customFormat="1" ht="18.75">
      <c r="A7" s="186"/>
      <c r="B7" s="186" t="s">
        <v>2033</v>
      </c>
      <c r="C7" s="186"/>
      <c r="D7" s="186"/>
      <c r="E7" s="186"/>
      <c r="F7" s="186"/>
      <c r="G7" s="186"/>
      <c r="H7" s="186"/>
      <c r="I7" s="186"/>
      <c r="J7" s="186"/>
      <c r="K7" s="186"/>
      <c r="L7" s="186"/>
      <c r="M7" s="186"/>
      <c r="N7" s="186"/>
      <c r="O7" s="186"/>
      <c r="P7" s="186"/>
      <c r="Q7" s="186"/>
      <c r="R7" s="186"/>
    </row>
    <row r="8" spans="1:18" s="181" customFormat="1" ht="18.75">
      <c r="A8" s="186"/>
      <c r="B8" s="186" t="s">
        <v>2045</v>
      </c>
      <c r="C8" s="186"/>
      <c r="D8" s="186"/>
      <c r="E8" s="186"/>
      <c r="F8" s="186"/>
      <c r="G8" s="186"/>
      <c r="H8" s="186"/>
      <c r="I8" s="186"/>
      <c r="J8" s="186"/>
      <c r="K8" s="186"/>
      <c r="L8" s="186"/>
      <c r="M8" s="186"/>
      <c r="N8" s="186"/>
      <c r="O8" s="186"/>
      <c r="P8" s="186"/>
      <c r="Q8" s="186"/>
      <c r="R8" s="186"/>
    </row>
    <row r="9" spans="1:18" s="181" customFormat="1" ht="18.75">
      <c r="A9" s="186"/>
      <c r="B9" s="186" t="s">
        <v>2046</v>
      </c>
      <c r="C9" s="186"/>
      <c r="D9" s="186"/>
      <c r="E9" s="186"/>
      <c r="F9" s="186"/>
      <c r="G9" s="186"/>
      <c r="H9" s="186"/>
      <c r="I9" s="186"/>
      <c r="J9" s="186"/>
      <c r="K9" s="186"/>
      <c r="L9" s="186"/>
      <c r="M9" s="186"/>
      <c r="N9" s="186"/>
      <c r="O9" s="186"/>
      <c r="P9" s="186"/>
      <c r="Q9" s="186"/>
      <c r="R9" s="186"/>
    </row>
    <row r="10" spans="1:18" s="181" customFormat="1" ht="18.75">
      <c r="A10" s="186"/>
      <c r="B10" s="186" t="s">
        <v>2034</v>
      </c>
      <c r="C10" s="186"/>
      <c r="D10" s="186"/>
      <c r="E10" s="186"/>
      <c r="F10" s="186"/>
      <c r="G10" s="186"/>
      <c r="H10" s="186"/>
      <c r="I10" s="186"/>
      <c r="J10" s="186"/>
      <c r="K10" s="186"/>
      <c r="L10" s="186"/>
      <c r="M10" s="186"/>
      <c r="N10" s="186"/>
      <c r="O10" s="186"/>
      <c r="P10" s="186"/>
      <c r="Q10" s="186"/>
      <c r="R10" s="186"/>
    </row>
    <row r="11" spans="1:18" s="181" customFormat="1" ht="18.75">
      <c r="A11" s="186"/>
      <c r="B11" s="186" t="s">
        <v>2035</v>
      </c>
      <c r="C11" s="186"/>
      <c r="D11" s="186"/>
      <c r="E11" s="186"/>
      <c r="F11" s="186"/>
      <c r="G11" s="186"/>
      <c r="H11" s="186"/>
      <c r="I11" s="186"/>
      <c r="J11" s="186"/>
      <c r="K11" s="186"/>
      <c r="L11" s="186"/>
      <c r="M11" s="186"/>
      <c r="N11" s="186"/>
      <c r="O11" s="186"/>
      <c r="P11" s="186"/>
      <c r="Q11" s="186"/>
      <c r="R11" s="186"/>
    </row>
    <row r="12" spans="1:18" s="181" customFormat="1" ht="18.75">
      <c r="A12" s="186"/>
      <c r="B12" s="186"/>
      <c r="C12" s="186"/>
      <c r="D12" s="186"/>
      <c r="E12" s="186"/>
      <c r="F12" s="186"/>
      <c r="G12" s="186"/>
      <c r="H12" s="186"/>
      <c r="I12" s="186"/>
      <c r="J12" s="186"/>
      <c r="K12" s="186"/>
      <c r="L12" s="186"/>
      <c r="M12" s="186"/>
      <c r="N12" s="186"/>
      <c r="O12" s="186"/>
      <c r="P12" s="186"/>
      <c r="Q12" s="186"/>
      <c r="R12" s="186"/>
    </row>
    <row r="13" spans="1:18" s="181" customFormat="1" ht="25.9" customHeight="1">
      <c r="A13" s="186"/>
      <c r="B13" s="189" t="s">
        <v>2040</v>
      </c>
      <c r="C13" s="189"/>
      <c r="D13" s="189"/>
      <c r="E13" s="189"/>
      <c r="F13" s="189"/>
      <c r="G13" s="189"/>
      <c r="H13" s="189"/>
      <c r="I13" s="189"/>
      <c r="J13" s="189"/>
      <c r="K13" s="189"/>
      <c r="L13" s="189"/>
      <c r="M13" s="189"/>
      <c r="N13" s="189"/>
      <c r="O13" s="189"/>
      <c r="P13" s="189"/>
      <c r="Q13" s="186"/>
      <c r="R13" s="186"/>
    </row>
    <row r="14" spans="1:18" s="181" customFormat="1" ht="18.75">
      <c r="A14" s="186"/>
      <c r="B14" s="186" t="s">
        <v>2039</v>
      </c>
      <c r="C14" s="186"/>
      <c r="D14" s="186"/>
      <c r="E14" s="186"/>
      <c r="F14" s="186"/>
      <c r="G14" s="186"/>
      <c r="H14" s="186"/>
      <c r="I14" s="186"/>
      <c r="J14" s="186"/>
      <c r="K14" s="186"/>
      <c r="L14" s="186"/>
      <c r="M14" s="186"/>
      <c r="N14" s="186"/>
      <c r="O14" s="186"/>
      <c r="P14" s="186"/>
      <c r="Q14" s="186"/>
      <c r="R14" s="186"/>
    </row>
    <row r="15" spans="1:18" s="181" customFormat="1" ht="18.75">
      <c r="A15" s="186"/>
      <c r="B15" s="186"/>
      <c r="C15" s="186"/>
      <c r="D15" s="186"/>
      <c r="E15" s="186"/>
      <c r="F15" s="186"/>
      <c r="G15" s="186"/>
      <c r="H15" s="186"/>
      <c r="I15" s="186"/>
      <c r="J15" s="186"/>
      <c r="K15" s="186"/>
      <c r="L15" s="186"/>
      <c r="M15" s="186"/>
      <c r="N15" s="186"/>
      <c r="O15" s="186"/>
      <c r="P15" s="186"/>
      <c r="Q15" s="186"/>
      <c r="R15" s="186"/>
    </row>
    <row r="16" spans="1:18" s="181" customFormat="1" ht="18.75">
      <c r="A16" s="186"/>
      <c r="B16" s="186" t="s">
        <v>2036</v>
      </c>
      <c r="C16" s="186"/>
      <c r="D16" s="186"/>
      <c r="E16" s="186"/>
      <c r="F16" s="186"/>
      <c r="G16" s="186"/>
      <c r="H16" s="186"/>
      <c r="I16" s="186"/>
      <c r="J16" s="186"/>
      <c r="K16" s="186"/>
      <c r="L16" s="186"/>
      <c r="M16" s="186"/>
      <c r="N16" s="186"/>
      <c r="O16" s="186"/>
      <c r="P16" s="186"/>
      <c r="Q16" s="186"/>
      <c r="R16" s="186"/>
    </row>
    <row r="17" spans="1:18" s="181" customFormat="1" ht="18.75">
      <c r="A17" s="186"/>
      <c r="B17" s="186" t="s">
        <v>2037</v>
      </c>
      <c r="C17" s="186"/>
      <c r="D17" s="186"/>
      <c r="E17" s="186"/>
      <c r="F17" s="186"/>
      <c r="G17" s="186"/>
      <c r="H17" s="186"/>
      <c r="I17" s="186"/>
      <c r="J17" s="186"/>
      <c r="K17" s="186"/>
      <c r="L17" s="186"/>
      <c r="M17" s="186"/>
      <c r="N17" s="186"/>
      <c r="O17" s="186"/>
      <c r="P17" s="186"/>
      <c r="Q17" s="186"/>
      <c r="R17" s="186"/>
    </row>
    <row r="18" spans="1:18" s="181" customFormat="1" ht="18.75">
      <c r="A18" s="186"/>
      <c r="B18" s="186" t="s">
        <v>2038</v>
      </c>
      <c r="C18" s="186"/>
      <c r="D18" s="186"/>
      <c r="E18" s="186"/>
      <c r="F18" s="186"/>
      <c r="G18" s="186"/>
      <c r="H18" s="186"/>
      <c r="I18" s="186"/>
      <c r="J18" s="186"/>
      <c r="K18" s="186"/>
      <c r="L18" s="186"/>
      <c r="M18" s="186"/>
      <c r="N18" s="186"/>
      <c r="O18" s="186"/>
      <c r="P18" s="186"/>
      <c r="Q18" s="186"/>
      <c r="R18" s="186"/>
    </row>
    <row r="19" spans="1:18" s="180" customFormat="1" ht="21">
      <c r="A19" s="183"/>
      <c r="B19" s="183"/>
      <c r="C19" s="183"/>
      <c r="D19" s="183"/>
      <c r="E19" s="183"/>
      <c r="F19" s="183"/>
      <c r="G19" s="183"/>
      <c r="H19" s="183"/>
      <c r="I19" s="183"/>
      <c r="J19" s="183"/>
      <c r="K19" s="183"/>
      <c r="L19" s="183"/>
      <c r="M19" s="183"/>
      <c r="N19" s="183"/>
      <c r="O19" s="183"/>
      <c r="P19" s="183"/>
      <c r="Q19" s="183"/>
      <c r="R19" s="183"/>
    </row>
    <row r="20" spans="1:18">
      <c r="A20" s="182"/>
      <c r="B20" s="182"/>
      <c r="C20" s="182"/>
      <c r="D20" s="182"/>
      <c r="E20" s="182"/>
      <c r="F20" s="182"/>
      <c r="G20" s="182"/>
      <c r="H20" s="182"/>
      <c r="I20" s="182"/>
      <c r="J20" s="182"/>
      <c r="K20" s="182"/>
      <c r="L20" s="182"/>
      <c r="M20" s="182"/>
      <c r="N20" s="182"/>
      <c r="O20" s="182"/>
      <c r="P20" s="182"/>
      <c r="Q20" s="182"/>
      <c r="R20" s="182"/>
    </row>
    <row r="21" spans="1:18">
      <c r="A21" s="182"/>
      <c r="B21" s="182"/>
      <c r="C21" s="182"/>
      <c r="D21" s="182"/>
      <c r="E21" s="182"/>
      <c r="F21" s="182"/>
      <c r="G21" s="182"/>
      <c r="H21" s="182"/>
      <c r="I21" s="182"/>
      <c r="J21" s="182"/>
      <c r="K21" s="182"/>
      <c r="L21" s="182"/>
      <c r="M21" s="182"/>
      <c r="N21" s="182"/>
      <c r="O21" s="182"/>
      <c r="P21" s="182"/>
      <c r="Q21" s="182"/>
      <c r="R21" s="182"/>
    </row>
  </sheetData>
  <mergeCells count="1">
    <mergeCell ref="B13:P13"/>
  </mergeCells>
  <phoneticPr fontId="6"/>
  <hyperlinks>
    <hyperlink ref="C6"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N175"/>
  <sheetViews>
    <sheetView view="pageBreakPreview" topLeftCell="B1" zoomScale="115" zoomScaleNormal="46" zoomScaleSheetLayoutView="115" workbookViewId="0">
      <selection activeCell="G5" sqref="G5:M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5" t="s">
        <v>0</v>
      </c>
      <c r="AB1" s="215"/>
      <c r="AC1" s="215"/>
      <c r="AD1" s="190" t="str">
        <f>IF(G5="","",G5)</f>
        <v/>
      </c>
      <c r="AE1" s="190"/>
      <c r="AF1" s="190"/>
      <c r="AG1" s="190"/>
      <c r="AH1" s="190"/>
      <c r="AI1" s="190"/>
      <c r="AJ1" s="190"/>
      <c r="AK1" s="190"/>
    </row>
    <row r="2" spans="2:65" ht="23.25" customHeight="1">
      <c r="B2" s="202" t="s">
        <v>2013</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7" t="s">
        <v>2018</v>
      </c>
      <c r="C4" s="217"/>
      <c r="D4" s="217"/>
      <c r="E4" s="217"/>
      <c r="F4" s="217"/>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6"/>
      <c r="C5" s="216"/>
      <c r="D5" s="216"/>
      <c r="E5" s="216"/>
      <c r="F5" s="216"/>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8" t="s">
        <v>4</v>
      </c>
      <c r="C7" s="229"/>
      <c r="D7" s="229"/>
      <c r="E7" s="229"/>
      <c r="F7" s="230"/>
      <c r="G7" s="228"/>
      <c r="H7" s="229"/>
      <c r="I7" s="293" t="s">
        <v>1937</v>
      </c>
      <c r="J7" s="293"/>
      <c r="K7" s="293"/>
      <c r="L7" s="293"/>
      <c r="M7" s="293"/>
      <c r="N7" s="293"/>
      <c r="O7" s="293"/>
      <c r="P7" s="293"/>
      <c r="Q7" s="293"/>
      <c r="R7" s="293"/>
      <c r="S7" s="293"/>
      <c r="T7" s="293"/>
      <c r="U7" s="293"/>
      <c r="V7" s="293"/>
      <c r="W7" s="293"/>
      <c r="X7" s="294"/>
      <c r="Y7" s="211" t="str">
        <f>IF(OR(H98=4,H98=5),"R6.6以降の新加算の
区分（どちらか選択）","R"&amp;F98&amp;"."&amp;H98&amp;"以降の新加算の
区分（どちらか選択）")</f>
        <v>R6.6以降の新加算の
区分（どちらか選択）</v>
      </c>
      <c r="Z7" s="211"/>
      <c r="AA7" s="211"/>
      <c r="AB7" s="211"/>
      <c r="AC7" s="211"/>
      <c r="AD7" s="211"/>
      <c r="AE7" s="211"/>
      <c r="AF7" s="211"/>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8"/>
      <c r="C8" s="219"/>
      <c r="D8" s="219"/>
      <c r="E8" s="219"/>
      <c r="F8" s="220"/>
      <c r="G8" s="224" t="s">
        <v>1894</v>
      </c>
      <c r="H8" s="225"/>
      <c r="I8" s="208" t="str">
        <f>IFERROR(IF(OR(H98=4,H98=5),IF(AM8=1,"処遇加算Ⅰ",IF(AM8=2,"処遇加算Ⅱ","")),""),"")</f>
        <v/>
      </c>
      <c r="J8" s="209"/>
      <c r="K8" s="209"/>
      <c r="L8" s="210"/>
      <c r="M8" s="208" t="str">
        <f>IFERROR(IF(OR(H98=4,H98=5),IF(AM8=1,"特定加算なし",IF(AM8=2,"特定加算なし","")),""),"")</f>
        <v/>
      </c>
      <c r="N8" s="209"/>
      <c r="O8" s="209"/>
      <c r="P8" s="210"/>
      <c r="Q8" s="208" t="str">
        <f>IFERROR(IF(OR(H98=4,H98=5),IF(AM8=1,"ベア加算",IF(AM8=2,"ベア加算","")),""),"")</f>
        <v/>
      </c>
      <c r="R8" s="209"/>
      <c r="S8" s="209"/>
      <c r="T8" s="210"/>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21"/>
      <c r="C9" s="222"/>
      <c r="D9" s="222"/>
      <c r="E9" s="222"/>
      <c r="F9" s="223"/>
      <c r="G9" s="226" t="s">
        <v>1892</v>
      </c>
      <c r="H9" s="227"/>
      <c r="I9" s="212" t="str">
        <f>IFERROR(VLOOKUP(AC5,【参考】数式用!$A$5:$N$27,MATCH(I8,【参考】数式用!$B$4:$J$4,0)+1,FALSE),"")</f>
        <v/>
      </c>
      <c r="J9" s="213"/>
      <c r="K9" s="213"/>
      <c r="L9" s="214"/>
      <c r="M9" s="212" t="str">
        <f>IFERROR(VLOOKUP(AC5,【参考】数式用!$A$5:$N$27,MATCH(M8,【参考】数式用!$B$4:$J$4,0)+1,FALSE),"")</f>
        <v/>
      </c>
      <c r="N9" s="213"/>
      <c r="O9" s="213"/>
      <c r="P9" s="214"/>
      <c r="Q9" s="212" t="str">
        <f>IFERROR(VLOOKUP(AC5,【参考】数式用!$A$5:$N$27,MATCH(Q8,【参考】数式用!$B$4:$J$4,0)+1,FALSE),"")</f>
        <v/>
      </c>
      <c r="R9" s="213"/>
      <c r="S9" s="213"/>
      <c r="T9" s="214"/>
      <c r="U9" s="213">
        <f>SUM(I9,M9,Q9)</f>
        <v>0</v>
      </c>
      <c r="V9" s="213"/>
      <c r="W9" s="213"/>
      <c r="X9" s="297"/>
      <c r="Y9" s="281" t="str">
        <f>IFERROR(IF(AM8=1,VLOOKUP(AC5,【参考】数式用!$A$5:$N$27,13,FALSE),""),"")</f>
        <v/>
      </c>
      <c r="Z9" s="282"/>
      <c r="AA9" s="282"/>
      <c r="AB9" s="282"/>
      <c r="AC9" s="282" t="str">
        <f>IFERROR(IF(AM8=2,VLOOKUP(AC5,【参考】数式用!$A$5:$N$27,14,FALSE),""),"")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5"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31" t="s">
        <v>12</v>
      </c>
      <c r="V12" s="31"/>
      <c r="W12" s="31"/>
      <c r="X12" s="31"/>
      <c r="Y12" s="31"/>
      <c r="Z12" s="31"/>
      <c r="AA12" s="31"/>
      <c r="AB12" s="31"/>
      <c r="AC12" s="31"/>
      <c r="AD12" s="31"/>
      <c r="AE12" s="31"/>
      <c r="AM12" s="40"/>
      <c r="BL12" s="33"/>
      <c r="BM12" s="33"/>
    </row>
    <row r="13" spans="2:65" s="27" customFormat="1" ht="6.95" customHeight="1" thickBot="1">
      <c r="B13" s="324"/>
      <c r="C13" s="325"/>
      <c r="D13" s="325"/>
      <c r="E13" s="325"/>
      <c r="F13" s="325"/>
      <c r="G13" s="325"/>
      <c r="H13" s="325"/>
      <c r="I13" s="325"/>
      <c r="J13" s="325"/>
      <c r="K13" s="325"/>
      <c r="L13" s="325"/>
      <c r="M13" s="326"/>
      <c r="N13" s="265"/>
      <c r="O13" s="266"/>
      <c r="P13" s="266"/>
      <c r="Q13" s="266"/>
      <c r="R13" s="267"/>
      <c r="S13" s="272"/>
      <c r="T13" s="320"/>
      <c r="U13" s="231"/>
      <c r="V13" s="31"/>
      <c r="W13" s="31"/>
      <c r="X13" s="31"/>
      <c r="Y13" s="31"/>
      <c r="Z13" s="31"/>
      <c r="AA13" s="31"/>
      <c r="AB13" s="31"/>
      <c r="AC13" s="31"/>
      <c r="AD13" s="31"/>
      <c r="AE13" s="31"/>
      <c r="AM13" s="40"/>
      <c r="BL13" s="33"/>
      <c r="BM13" s="33"/>
    </row>
    <row r="14" spans="2:65" s="27" customFormat="1" ht="6.95" customHeight="1">
      <c r="B14" s="327"/>
      <c r="C14" s="328"/>
      <c r="D14" s="328"/>
      <c r="E14" s="328"/>
      <c r="F14" s="328"/>
      <c r="G14" s="328"/>
      <c r="H14" s="328"/>
      <c r="I14" s="328"/>
      <c r="J14" s="328"/>
      <c r="K14" s="328"/>
      <c r="L14" s="328"/>
      <c r="M14" s="329"/>
      <c r="N14" s="268"/>
      <c r="O14" s="269"/>
      <c r="P14" s="269"/>
      <c r="Q14" s="269"/>
      <c r="R14" s="270"/>
      <c r="S14" s="273"/>
      <c r="T14" s="320"/>
      <c r="U14" s="231"/>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5"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31"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5" customHeight="1">
      <c r="B16" s="324"/>
      <c r="C16" s="325"/>
      <c r="D16" s="325"/>
      <c r="E16" s="325"/>
      <c r="F16" s="325"/>
      <c r="G16" s="325"/>
      <c r="H16" s="325"/>
      <c r="I16" s="325"/>
      <c r="J16" s="325"/>
      <c r="K16" s="325"/>
      <c r="L16" s="325"/>
      <c r="M16" s="326"/>
      <c r="N16" s="314"/>
      <c r="O16" s="315"/>
      <c r="P16" s="315"/>
      <c r="Q16" s="315"/>
      <c r="R16" s="316"/>
      <c r="S16" s="272"/>
      <c r="T16" s="320"/>
      <c r="U16" s="23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7"/>
      <c r="C17" s="328"/>
      <c r="D17" s="328"/>
      <c r="E17" s="328"/>
      <c r="F17" s="328"/>
      <c r="G17" s="328"/>
      <c r="H17" s="328"/>
      <c r="I17" s="328"/>
      <c r="J17" s="328"/>
      <c r="K17" s="328"/>
      <c r="L17" s="328"/>
      <c r="M17" s="329"/>
      <c r="N17" s="317"/>
      <c r="O17" s="318"/>
      <c r="P17" s="318"/>
      <c r="Q17" s="318"/>
      <c r="R17" s="319"/>
      <c r="S17" s="273"/>
      <c r="T17" s="320"/>
      <c r="U17" s="23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31" t="s">
        <v>14</v>
      </c>
      <c r="V18" s="31"/>
      <c r="W18" s="41"/>
      <c r="X18" s="41"/>
      <c r="Y18" s="41"/>
      <c r="Z18" s="41"/>
      <c r="AA18" s="41"/>
      <c r="AB18" s="41"/>
      <c r="AC18" s="41"/>
      <c r="AD18" s="193" t="s">
        <v>1887</v>
      </c>
      <c r="AE18" s="194"/>
      <c r="AF18" s="194"/>
      <c r="AG18" s="194"/>
      <c r="AH18" s="194"/>
      <c r="AI18" s="194"/>
      <c r="AJ18" s="194"/>
      <c r="AK18" s="195"/>
      <c r="AL18" s="31"/>
      <c r="AM18" s="40"/>
      <c r="BL18" s="33"/>
      <c r="BM18" s="33"/>
    </row>
    <row r="19" spans="2:65" s="27" customFormat="1" ht="6.95" customHeight="1">
      <c r="B19" s="305"/>
      <c r="C19" s="306"/>
      <c r="D19" s="306"/>
      <c r="E19" s="306"/>
      <c r="F19" s="306"/>
      <c r="G19" s="306"/>
      <c r="H19" s="306"/>
      <c r="I19" s="306"/>
      <c r="J19" s="306"/>
      <c r="K19" s="306"/>
      <c r="L19" s="306"/>
      <c r="M19" s="307"/>
      <c r="N19" s="333"/>
      <c r="O19" s="334"/>
      <c r="P19" s="334"/>
      <c r="Q19" s="334"/>
      <c r="R19" s="335"/>
      <c r="S19" s="272"/>
      <c r="T19" s="320"/>
      <c r="U19" s="231"/>
      <c r="V19" s="31"/>
      <c r="W19" s="41"/>
      <c r="X19" s="41"/>
      <c r="Y19" s="41"/>
      <c r="Z19" s="41"/>
      <c r="AA19" s="41"/>
      <c r="AB19" s="41"/>
      <c r="AC19" s="41"/>
      <c r="AD19" s="196"/>
      <c r="AE19" s="197"/>
      <c r="AF19" s="197"/>
      <c r="AG19" s="197"/>
      <c r="AH19" s="197"/>
      <c r="AI19" s="197"/>
      <c r="AJ19" s="197"/>
      <c r="AK19" s="198"/>
      <c r="AL19" s="31"/>
      <c r="AM19" s="40"/>
      <c r="BL19" s="33"/>
      <c r="BM19" s="33"/>
    </row>
    <row r="20" spans="2:65" s="27" customFormat="1" ht="6.95" customHeight="1">
      <c r="B20" s="308"/>
      <c r="C20" s="309"/>
      <c r="D20" s="309"/>
      <c r="E20" s="309"/>
      <c r="F20" s="309"/>
      <c r="G20" s="309"/>
      <c r="H20" s="309"/>
      <c r="I20" s="309"/>
      <c r="J20" s="309"/>
      <c r="K20" s="309"/>
      <c r="L20" s="309"/>
      <c r="M20" s="310"/>
      <c r="N20" s="336"/>
      <c r="O20" s="337"/>
      <c r="P20" s="337"/>
      <c r="Q20" s="337"/>
      <c r="R20" s="338"/>
      <c r="S20" s="273"/>
      <c r="T20" s="320"/>
      <c r="U20" s="231"/>
      <c r="V20" s="31"/>
      <c r="W20" s="278" t="s">
        <v>1886</v>
      </c>
      <c r="X20" s="278"/>
      <c r="Y20" s="278"/>
      <c r="Z20" s="278"/>
      <c r="AA20" s="278"/>
      <c r="AB20" s="278"/>
      <c r="AC20" s="278"/>
      <c r="AD20" s="196"/>
      <c r="AE20" s="197"/>
      <c r="AF20" s="197"/>
      <c r="AG20" s="197"/>
      <c r="AH20" s="197"/>
      <c r="AI20" s="197"/>
      <c r="AJ20" s="197"/>
      <c r="AK20" s="198"/>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31" t="s">
        <v>75</v>
      </c>
      <c r="V21" s="31"/>
      <c r="W21" s="278"/>
      <c r="X21" s="278"/>
      <c r="Y21" s="278"/>
      <c r="Z21" s="278"/>
      <c r="AA21" s="278"/>
      <c r="AB21" s="278"/>
      <c r="AC21" s="278"/>
      <c r="AD21" s="196"/>
      <c r="AE21" s="197"/>
      <c r="AF21" s="197"/>
      <c r="AG21" s="197"/>
      <c r="AH21" s="197"/>
      <c r="AI21" s="197"/>
      <c r="AJ21" s="197"/>
      <c r="AK21" s="198"/>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5"/>
      <c r="C22" s="306"/>
      <c r="D22" s="306"/>
      <c r="E22" s="306"/>
      <c r="F22" s="306"/>
      <c r="G22" s="306"/>
      <c r="H22" s="306"/>
      <c r="I22" s="306"/>
      <c r="J22" s="306"/>
      <c r="K22" s="306"/>
      <c r="L22" s="306"/>
      <c r="M22" s="307"/>
      <c r="N22" s="314"/>
      <c r="O22" s="315"/>
      <c r="P22" s="315"/>
      <c r="Q22" s="315"/>
      <c r="R22" s="316"/>
      <c r="S22" s="272"/>
      <c r="T22" s="320"/>
      <c r="U22" s="231"/>
      <c r="V22" s="31"/>
      <c r="W22" s="31"/>
      <c r="X22" s="31"/>
      <c r="Y22" s="31"/>
      <c r="Z22" s="31"/>
      <c r="AA22" s="31"/>
      <c r="AB22" s="31"/>
      <c r="AC22" s="31"/>
      <c r="AD22" s="196"/>
      <c r="AE22" s="197"/>
      <c r="AF22" s="197"/>
      <c r="AG22" s="197"/>
      <c r="AH22" s="197"/>
      <c r="AI22" s="197"/>
      <c r="AJ22" s="197"/>
      <c r="AK22" s="198"/>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8"/>
      <c r="C23" s="309"/>
      <c r="D23" s="309"/>
      <c r="E23" s="309"/>
      <c r="F23" s="309"/>
      <c r="G23" s="309"/>
      <c r="H23" s="309"/>
      <c r="I23" s="309"/>
      <c r="J23" s="309"/>
      <c r="K23" s="309"/>
      <c r="L23" s="309"/>
      <c r="M23" s="310"/>
      <c r="N23" s="317"/>
      <c r="O23" s="318"/>
      <c r="P23" s="318"/>
      <c r="Q23" s="318"/>
      <c r="R23" s="319"/>
      <c r="S23" s="273"/>
      <c r="T23" s="320"/>
      <c r="U23" s="231"/>
      <c r="V23" s="31"/>
      <c r="W23" s="31"/>
      <c r="X23" s="31"/>
      <c r="Y23" s="31"/>
      <c r="Z23" s="31"/>
      <c r="AA23" s="31"/>
      <c r="AB23" s="31"/>
      <c r="AC23" s="31"/>
      <c r="AD23" s="196"/>
      <c r="AE23" s="197"/>
      <c r="AF23" s="197"/>
      <c r="AG23" s="197"/>
      <c r="AH23" s="197"/>
      <c r="AI23" s="197"/>
      <c r="AJ23" s="197"/>
      <c r="AK23" s="198"/>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9"/>
      <c r="AE24" s="200"/>
      <c r="AF24" s="200"/>
      <c r="AG24" s="200"/>
      <c r="AH24" s="200"/>
      <c r="AI24" s="200"/>
      <c r="AJ24" s="200"/>
      <c r="AK24" s="201"/>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3"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4"/>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35"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35"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35"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35"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3" t="str">
        <f>IFERROR(IF(AND(E58&lt;&gt;"",H58&lt;&gt;"",K58&lt;&gt;"",R58&lt;&gt;"",T59&lt;&gt;"",AA59&lt;&gt;""),"○","×"),"")</f>
        <v>×</v>
      </c>
      <c r="AM54" s="40"/>
    </row>
    <row r="55" spans="2:41" ht="12.95"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4"/>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75">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4.25" thickBot="1">
      <c r="B70" s="409" t="s">
        <v>16</v>
      </c>
      <c r="C70" s="410"/>
      <c r="D70" s="410"/>
      <c r="E70" s="411"/>
      <c r="F70" s="412" t="s">
        <v>17</v>
      </c>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4"/>
      <c r="AK70" s="77" t="str">
        <f>IFERROR(IF(COUNTIF(AM71:AM95,TRUE)&gt;=1,"○","×"),"")</f>
        <v>×</v>
      </c>
      <c r="AM70" s="40"/>
    </row>
    <row r="71" spans="2:39" ht="13.5" customHeight="1">
      <c r="B71" s="374" t="s">
        <v>18</v>
      </c>
      <c r="C71" s="375"/>
      <c r="D71" s="375"/>
      <c r="E71" s="375"/>
      <c r="F71" s="78"/>
      <c r="G71" s="415" t="s">
        <v>2019</v>
      </c>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6"/>
      <c r="AM71" s="135" t="b">
        <v>0</v>
      </c>
    </row>
    <row r="72" spans="2:39" ht="13.5" customHeight="1">
      <c r="B72" s="376"/>
      <c r="C72" s="377"/>
      <c r="D72" s="377"/>
      <c r="E72" s="377"/>
      <c r="F72" s="79"/>
      <c r="G72" s="419" t="s">
        <v>19</v>
      </c>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174"/>
      <c r="AM72" s="135" t="b">
        <v>0</v>
      </c>
    </row>
    <row r="73" spans="2:39" ht="13.5" customHeight="1">
      <c r="B73" s="376"/>
      <c r="C73" s="377"/>
      <c r="D73" s="377"/>
      <c r="E73" s="377"/>
      <c r="F73" s="79"/>
      <c r="G73" s="419" t="s">
        <v>20</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74"/>
      <c r="AM73" s="135" t="b">
        <v>0</v>
      </c>
    </row>
    <row r="74" spans="2:39" ht="13.5" customHeight="1">
      <c r="B74" s="378"/>
      <c r="C74" s="379"/>
      <c r="D74" s="379"/>
      <c r="E74" s="379"/>
      <c r="F74" s="80"/>
      <c r="G74" s="421" t="s">
        <v>2020</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75"/>
      <c r="AM74" s="135"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35" t="b">
        <v>0</v>
      </c>
    </row>
    <row r="76" spans="2:39" ht="13.5" customHeight="1">
      <c r="B76" s="376"/>
      <c r="C76" s="377"/>
      <c r="D76" s="377"/>
      <c r="E76" s="377"/>
      <c r="F76" s="79"/>
      <c r="G76" s="419" t="s">
        <v>22</v>
      </c>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176"/>
      <c r="AM76" s="135" t="b">
        <v>0</v>
      </c>
    </row>
    <row r="77" spans="2:39" ht="13.5" customHeight="1">
      <c r="B77" s="376"/>
      <c r="C77" s="377"/>
      <c r="D77" s="377"/>
      <c r="E77" s="377"/>
      <c r="F77" s="79"/>
      <c r="G77" s="419" t="s">
        <v>23</v>
      </c>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174"/>
      <c r="AM77" s="135"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8"/>
      <c r="AM78" s="135" t="b">
        <v>0</v>
      </c>
    </row>
    <row r="79" spans="2:39" ht="13.5" customHeight="1">
      <c r="B79" s="374" t="s">
        <v>25</v>
      </c>
      <c r="C79" s="375"/>
      <c r="D79" s="375"/>
      <c r="E79" s="404"/>
      <c r="F79" s="83"/>
      <c r="G79" s="420" t="s">
        <v>26</v>
      </c>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176"/>
      <c r="AM79" s="135" t="b">
        <v>0</v>
      </c>
    </row>
    <row r="80" spans="2:39" ht="26.25" customHeight="1">
      <c r="B80" s="376"/>
      <c r="C80" s="377"/>
      <c r="D80" s="377"/>
      <c r="E80" s="405"/>
      <c r="F80" s="79"/>
      <c r="G80" s="419" t="s">
        <v>27</v>
      </c>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174"/>
      <c r="AM80" s="135" t="b">
        <v>0</v>
      </c>
    </row>
    <row r="81" spans="2:66" ht="13.5" customHeight="1">
      <c r="B81" s="376"/>
      <c r="C81" s="377"/>
      <c r="D81" s="377"/>
      <c r="E81" s="405"/>
      <c r="F81" s="79"/>
      <c r="G81" s="419" t="s">
        <v>28</v>
      </c>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174"/>
      <c r="AM81" s="135" t="b">
        <v>0</v>
      </c>
    </row>
    <row r="82" spans="2:66" ht="14.25" customHeight="1">
      <c r="B82" s="376"/>
      <c r="C82" s="377"/>
      <c r="D82" s="377"/>
      <c r="E82" s="405"/>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74"/>
      <c r="AM82" s="135" t="b">
        <v>0</v>
      </c>
    </row>
    <row r="83" spans="2:66" ht="13.5" customHeight="1">
      <c r="B83" s="378"/>
      <c r="C83" s="379"/>
      <c r="D83" s="379"/>
      <c r="E83" s="406"/>
      <c r="F83" s="173"/>
      <c r="G83" s="407" t="s">
        <v>2022</v>
      </c>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8"/>
      <c r="AM83" s="135" t="b">
        <v>0</v>
      </c>
    </row>
    <row r="84" spans="2:66" ht="21.75" customHeight="1">
      <c r="B84" s="374" t="s">
        <v>30</v>
      </c>
      <c r="C84" s="375"/>
      <c r="D84" s="375"/>
      <c r="E84" s="375"/>
      <c r="F84" s="81"/>
      <c r="G84" s="417" t="s">
        <v>2023</v>
      </c>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176"/>
      <c r="AM84" s="135"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76"/>
      <c r="AM85" s="135"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77"/>
      <c r="AM86" s="135"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8"/>
      <c r="AM87" s="135"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76"/>
      <c r="AM88" s="135"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74"/>
      <c r="AM89" s="135"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74"/>
      <c r="AM90" s="135"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78"/>
      <c r="AM91" s="135"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35"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74"/>
      <c r="AM93" s="135"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74"/>
      <c r="AM94" s="135"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79"/>
      <c r="AM95" s="135" t="b">
        <v>0</v>
      </c>
      <c r="AN95" s="29"/>
      <c r="AP95" s="28"/>
      <c r="BN95" s="30"/>
    </row>
    <row r="96" spans="2:66" ht="6" customHeight="1" thickBot="1"/>
    <row r="97" spans="2:31" ht="27.75" customHeight="1">
      <c r="B97" s="205" t="s">
        <v>1952</v>
      </c>
      <c r="C97" s="206"/>
      <c r="D97" s="206"/>
      <c r="E97" s="206"/>
      <c r="F97" s="206"/>
      <c r="G97" s="206"/>
      <c r="H97" s="206"/>
      <c r="I97" s="206"/>
      <c r="J97" s="206"/>
      <c r="K97" s="206"/>
      <c r="L97" s="206"/>
      <c r="M97" s="206"/>
      <c r="N97" s="206"/>
      <c r="O97" s="206"/>
      <c r="P97" s="206"/>
      <c r="Q97" s="206"/>
      <c r="R97" s="206"/>
      <c r="S97" s="206"/>
      <c r="T97" s="206"/>
      <c r="U97" s="206"/>
      <c r="V97" s="206"/>
      <c r="W97" s="207"/>
    </row>
    <row r="98" spans="2:31" ht="27" customHeight="1">
      <c r="B98" s="85"/>
      <c r="C98" s="31"/>
      <c r="D98" s="191" t="s">
        <v>1945</v>
      </c>
      <c r="E98" s="191"/>
      <c r="F98" s="26">
        <v>6</v>
      </c>
      <c r="G98" s="86" t="s">
        <v>1939</v>
      </c>
      <c r="H98" s="26">
        <v>4</v>
      </c>
      <c r="I98" s="86" t="s">
        <v>1938</v>
      </c>
      <c r="J98" s="191" t="s">
        <v>1946</v>
      </c>
      <c r="K98" s="191"/>
      <c r="L98" s="191"/>
      <c r="M98" s="26">
        <v>7</v>
      </c>
      <c r="N98" s="86" t="s">
        <v>1939</v>
      </c>
      <c r="O98" s="26">
        <v>3</v>
      </c>
      <c r="P98" s="86" t="s">
        <v>1938</v>
      </c>
      <c r="Q98" s="87" t="s">
        <v>1943</v>
      </c>
      <c r="R98" s="87">
        <f>(M98*12+O98)-(F98*12+H98)+1</f>
        <v>12</v>
      </c>
      <c r="S98" s="192" t="s">
        <v>1942</v>
      </c>
      <c r="T98" s="192"/>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8"/>
      <c r="C102" s="229"/>
      <c r="D102" s="229"/>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8" t="s">
        <v>1894</v>
      </c>
      <c r="C103" s="229"/>
      <c r="D103" s="229"/>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8" t="s">
        <v>1892</v>
      </c>
      <c r="C104" s="229"/>
      <c r="D104" s="229"/>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5" t="s">
        <v>1891</v>
      </c>
      <c r="J105" s="232" t="str">
        <f>IFERROR(ROUNDDOWN(ROUND(W5*M9,0),0)*W108,"")</f>
        <v/>
      </c>
      <c r="K105" s="233"/>
      <c r="L105" s="233"/>
      <c r="M105" s="233"/>
      <c r="N105" s="95" t="s">
        <v>1891</v>
      </c>
      <c r="O105" s="232" t="str">
        <f>IFERROR(ROUNDDOWN(ROUND(W5*Q9,0),0)*W108,"")</f>
        <v/>
      </c>
      <c r="P105" s="233"/>
      <c r="Q105" s="233"/>
      <c r="R105" s="233"/>
      <c r="S105" s="96" t="s">
        <v>1891</v>
      </c>
      <c r="T105" s="249">
        <f>IFERROR(SUM(E105,J105,O105),"")</f>
        <v>0</v>
      </c>
      <c r="U105" s="249"/>
      <c r="V105" s="249"/>
      <c r="W105" s="249"/>
      <c r="X105" s="97" t="s">
        <v>1891</v>
      </c>
      <c r="Y105" s="232" t="str">
        <f>IFERROR(IF(AM8=1,ROUNDDOWN(ROUND(T5*Y9,0),0)*AD108,IF(AM8=2,ROUNDDOWN(ROUND(T5*AC9,0),0)*AD108,"")),"")</f>
        <v/>
      </c>
      <c r="Z105" s="233"/>
      <c r="AA105" s="233"/>
      <c r="AB105" s="233"/>
      <c r="AC105" s="233"/>
      <c r="AD105" s="233"/>
      <c r="AE105" s="98"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password="D9A7"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R98">
    <cfRule type="expression" dxfId="10" priority="3">
      <formula>OR($R$98&lt;1,$R$98&gt;12)</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00000000-0002-0000-0100-000000000000}"/>
    <dataValidation imeMode="hiragana" allowBlank="1" showInputMessage="1" showErrorMessage="1" sqref="T59" xr:uid="{00000000-0002-0000-0100-000001000000}"/>
    <dataValidation type="list" allowBlank="1" showInputMessage="1" showErrorMessage="1" sqref="AC5:AK5" xr:uid="{00000000-0002-0000-0100-000002000000}">
      <formula1>サービス名</formula1>
    </dataValidation>
    <dataValidation type="list" allowBlank="1" showInputMessage="1" showErrorMessage="1" sqref="Q5:S5" xr:uid="{00000000-0002-0000-0100-000003000000}">
      <formula1>INDIRECT(N5)</formula1>
    </dataValidation>
    <dataValidation type="list" allowBlank="1" showInputMessage="1" showErrorMessage="1" sqref="M98 F98" xr:uid="{00000000-0002-0000-0100-000004000000}">
      <formula1>"6,7"</formula1>
    </dataValidation>
    <dataValidation type="list" allowBlank="1" showInputMessage="1" showErrorMessage="1" sqref="O98" xr:uid="{00000000-0002-0000-0100-000005000000}">
      <formula1>"1,2,3,6,7,8,9,10,11,12"</formula1>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【参考】数式用2!$A$3:$A$49</xm:f>
          </x14:formula1>
          <xm:sqref>N5:P5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N165"/>
  <sheetViews>
    <sheetView view="pageBreakPreview" zoomScale="110" zoomScaleNormal="46" zoomScaleSheetLayoutView="110" workbookViewId="0">
      <selection activeCell="AC4" sqref="AC4:AK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5" t="s">
        <v>0</v>
      </c>
      <c r="AC1" s="215"/>
      <c r="AD1" s="215"/>
      <c r="AE1" s="425" t="str">
        <f>IF('別紙様式7-1（計画書）'!AD1="","",'別紙様式7-1（計画書）'!AD1)</f>
        <v/>
      </c>
      <c r="AF1" s="425"/>
      <c r="AG1" s="425"/>
      <c r="AH1" s="425"/>
      <c r="AI1" s="425"/>
      <c r="AJ1" s="425"/>
      <c r="AK1" s="425"/>
    </row>
    <row r="2" spans="2:40" ht="24" customHeight="1">
      <c r="B2" s="202" t="s">
        <v>2017</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217" t="s">
        <v>2018</v>
      </c>
      <c r="C4" s="217"/>
      <c r="D4" s="217"/>
      <c r="E4" s="217"/>
      <c r="F4" s="217"/>
      <c r="G4" s="291" t="s">
        <v>2</v>
      </c>
      <c r="H4" s="291"/>
      <c r="I4" s="291"/>
      <c r="J4" s="291"/>
      <c r="K4" s="291"/>
      <c r="L4" s="291"/>
      <c r="M4" s="291"/>
      <c r="N4" s="275" t="s">
        <v>3</v>
      </c>
      <c r="O4" s="275"/>
      <c r="P4" s="275"/>
      <c r="Q4" s="275"/>
      <c r="R4" s="275"/>
      <c r="S4" s="275"/>
      <c r="T4" s="228" t="s">
        <v>5</v>
      </c>
      <c r="U4" s="229"/>
      <c r="V4" s="229"/>
      <c r="W4" s="229"/>
      <c r="X4" s="229"/>
      <c r="Y4" s="229"/>
      <c r="Z4" s="229"/>
      <c r="AA4" s="229"/>
      <c r="AB4" s="230"/>
      <c r="AC4" s="275" t="s">
        <v>4</v>
      </c>
      <c r="AD4" s="275"/>
      <c r="AE4" s="275"/>
      <c r="AF4" s="275"/>
      <c r="AG4" s="275"/>
      <c r="AH4" s="275"/>
      <c r="AI4" s="275"/>
      <c r="AJ4" s="275"/>
      <c r="AK4" s="275"/>
      <c r="AN4" s="101"/>
    </row>
    <row r="5" spans="2:40" ht="21.75" customHeight="1">
      <c r="B5" s="425" t="str">
        <f>IF('別紙様式7-1（計画書）'!B5="","",'別紙様式7-1（計画書）'!B5)</f>
        <v/>
      </c>
      <c r="C5" s="425"/>
      <c r="D5" s="425"/>
      <c r="E5" s="425"/>
      <c r="F5" s="425"/>
      <c r="G5" s="480" t="str">
        <f>IF('別紙様式7-1（計画書）'!G5="","",'別紙様式7-1（計画書）'!G5)</f>
        <v/>
      </c>
      <c r="H5" s="480"/>
      <c r="I5" s="480"/>
      <c r="J5" s="480"/>
      <c r="K5" s="480"/>
      <c r="L5" s="480"/>
      <c r="M5" s="480"/>
      <c r="N5" s="426" t="str">
        <f>IF('別紙様式7-1（計画書）'!N5="","",'別紙様式7-1（計画書）'!N5)</f>
        <v/>
      </c>
      <c r="O5" s="426"/>
      <c r="P5" s="426"/>
      <c r="Q5" s="426" t="str">
        <f>IF('別紙様式7-1（計画書）'!Q5="","",'別紙様式7-1（計画書）'!Q5)</f>
        <v/>
      </c>
      <c r="R5" s="426"/>
      <c r="S5" s="426"/>
      <c r="T5" s="427" t="str">
        <f>IF('別紙様式7-1（計画書）'!AC5="","",'別紙様式7-1（計画書）'!AC5)</f>
        <v/>
      </c>
      <c r="U5" s="428"/>
      <c r="V5" s="428"/>
      <c r="W5" s="428"/>
      <c r="X5" s="428"/>
      <c r="Y5" s="428"/>
      <c r="Z5" s="428"/>
      <c r="AA5" s="428"/>
      <c r="AB5" s="429"/>
      <c r="AC5" s="427" t="str">
        <f>IF('別紙様式7-1（計画書）'!B8="","",'別紙様式7-1（計画書）'!B8)</f>
        <v/>
      </c>
      <c r="AD5" s="428"/>
      <c r="AE5" s="428"/>
      <c r="AF5" s="428"/>
      <c r="AG5" s="428"/>
      <c r="AH5" s="428"/>
      <c r="AI5" s="428"/>
      <c r="AJ5" s="428"/>
      <c r="AK5" s="429"/>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2"/>
      <c r="C7" s="463"/>
      <c r="D7" s="464"/>
      <c r="E7" s="461" t="s">
        <v>1900</v>
      </c>
      <c r="F7" s="461"/>
      <c r="G7" s="461"/>
      <c r="H7" s="461"/>
      <c r="I7" s="461"/>
      <c r="J7" s="461"/>
      <c r="K7" s="461"/>
      <c r="L7" s="461"/>
      <c r="M7" s="461"/>
      <c r="N7" s="461"/>
      <c r="O7" s="461"/>
      <c r="P7" s="461"/>
      <c r="Q7" s="461"/>
      <c r="R7" s="461"/>
      <c r="S7" s="461"/>
      <c r="T7" s="461"/>
      <c r="U7" s="461" t="s">
        <v>1901</v>
      </c>
      <c r="V7" s="461"/>
      <c r="W7" s="461"/>
      <c r="X7" s="461"/>
      <c r="Y7" s="461"/>
      <c r="Z7" s="461"/>
      <c r="AD7" s="36"/>
      <c r="AE7" s="36"/>
      <c r="AF7" s="36"/>
      <c r="AG7" s="36"/>
      <c r="AH7" s="36"/>
      <c r="AI7" s="36"/>
      <c r="AJ7" s="36"/>
      <c r="AK7" s="36"/>
      <c r="AL7" s="27"/>
    </row>
    <row r="8" spans="2:40" s="34" customFormat="1" ht="23.25" customHeight="1" thickBot="1">
      <c r="B8" s="465"/>
      <c r="C8" s="466"/>
      <c r="D8" s="467"/>
      <c r="E8" s="470" t="s">
        <v>1948</v>
      </c>
      <c r="F8" s="471"/>
      <c r="G8" s="471"/>
      <c r="H8" s="471"/>
      <c r="I8" s="471"/>
      <c r="J8" s="471"/>
      <c r="K8" s="471"/>
      <c r="L8" s="471"/>
      <c r="M8" s="471"/>
      <c r="N8" s="471"/>
      <c r="O8" s="471"/>
      <c r="P8" s="471"/>
      <c r="Q8" s="215"/>
      <c r="R8" s="215"/>
      <c r="S8" s="215"/>
      <c r="T8" s="215"/>
      <c r="U8" s="470" t="s">
        <v>1949</v>
      </c>
      <c r="V8" s="470"/>
      <c r="W8" s="470"/>
      <c r="X8" s="470"/>
      <c r="Y8" s="470"/>
      <c r="Z8" s="470"/>
      <c r="AM8" s="28"/>
      <c r="AN8" s="28"/>
    </row>
    <row r="9" spans="2:40" ht="16.5" customHeight="1" thickBot="1">
      <c r="B9" s="228" t="s">
        <v>1894</v>
      </c>
      <c r="C9" s="229"/>
      <c r="D9" s="436"/>
      <c r="E9" s="472" t="str">
        <f>IF('別紙様式7-1（計画書）'!I8="","",'別紙様式7-1（計画書）'!I8)</f>
        <v/>
      </c>
      <c r="F9" s="473"/>
      <c r="G9" s="473"/>
      <c r="H9" s="474"/>
      <c r="I9" s="475" t="str">
        <f>IF('別紙様式7-1（計画書）'!M8="","",'別紙様式7-1（計画書）'!M8)</f>
        <v/>
      </c>
      <c r="J9" s="473"/>
      <c r="K9" s="473"/>
      <c r="L9" s="474"/>
      <c r="M9" s="475" t="str">
        <f>IF('別紙様式7-1（計画書）'!Q8="","",'別紙様式7-1（計画書）'!Q8)</f>
        <v/>
      </c>
      <c r="N9" s="473"/>
      <c r="O9" s="473"/>
      <c r="P9" s="476"/>
      <c r="Q9" s="477" t="s">
        <v>1873</v>
      </c>
      <c r="R9" s="478"/>
      <c r="S9" s="478"/>
      <c r="T9" s="479"/>
      <c r="U9" s="430" t="str">
        <f>IFERROR(IF('別紙様式7-1（計画書）'!AM8=1,"新加算Ⅲ",IF('別紙様式7-1（計画書）'!AM8=2,"新加算Ⅳ","")),"")</f>
        <v/>
      </c>
      <c r="V9" s="431"/>
      <c r="W9" s="431"/>
      <c r="X9" s="431"/>
      <c r="Y9" s="431"/>
      <c r="Z9" s="432"/>
      <c r="AC9" s="34"/>
    </row>
    <row r="10" spans="2:40" ht="22.5" customHeight="1" thickBot="1">
      <c r="B10" s="228" t="s">
        <v>1898</v>
      </c>
      <c r="C10" s="229"/>
      <c r="D10" s="436"/>
      <c r="E10" s="433"/>
      <c r="F10" s="434"/>
      <c r="G10" s="434"/>
      <c r="H10" s="434"/>
      <c r="I10" s="468"/>
      <c r="J10" s="434"/>
      <c r="K10" s="434"/>
      <c r="L10" s="469"/>
      <c r="M10" s="434"/>
      <c r="N10" s="434"/>
      <c r="O10" s="434"/>
      <c r="P10" s="434"/>
      <c r="Q10" s="456">
        <f>SUM(E10,I10,M10)</f>
        <v>0</v>
      </c>
      <c r="R10" s="457"/>
      <c r="S10" s="457"/>
      <c r="T10" s="457"/>
      <c r="U10" s="433"/>
      <c r="V10" s="434"/>
      <c r="W10" s="434"/>
      <c r="X10" s="434"/>
      <c r="Y10" s="434"/>
      <c r="Z10" s="435"/>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31"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4"/>
      <c r="C15" s="325"/>
      <c r="D15" s="325"/>
      <c r="E15" s="325"/>
      <c r="F15" s="325"/>
      <c r="G15" s="325"/>
      <c r="H15" s="325"/>
      <c r="I15" s="325"/>
      <c r="J15" s="325"/>
      <c r="K15" s="325"/>
      <c r="L15" s="325"/>
      <c r="M15" s="326"/>
      <c r="N15" s="333"/>
      <c r="O15" s="334"/>
      <c r="P15" s="334"/>
      <c r="Q15" s="334"/>
      <c r="R15" s="335"/>
      <c r="S15" s="272"/>
      <c r="T15" s="320"/>
      <c r="U15" s="231"/>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7"/>
      <c r="C16" s="328"/>
      <c r="D16" s="328"/>
      <c r="E16" s="328"/>
      <c r="F16" s="328"/>
      <c r="G16" s="328"/>
      <c r="H16" s="328"/>
      <c r="I16" s="328"/>
      <c r="J16" s="328"/>
      <c r="K16" s="328"/>
      <c r="L16" s="328"/>
      <c r="M16" s="329"/>
      <c r="N16" s="336"/>
      <c r="O16" s="337"/>
      <c r="P16" s="337"/>
      <c r="Q16" s="337"/>
      <c r="R16" s="338"/>
      <c r="S16" s="273"/>
      <c r="T16" s="320"/>
      <c r="U16" s="231"/>
      <c r="V16" s="31"/>
      <c r="W16" s="278" t="s">
        <v>1885</v>
      </c>
      <c r="X16" s="278"/>
      <c r="Y16" s="278"/>
      <c r="Z16" s="278"/>
      <c r="AA16" s="278"/>
      <c r="AB16" s="278"/>
      <c r="AC16" s="278"/>
      <c r="AD16" s="40"/>
      <c r="AE16" s="31"/>
      <c r="AF16" s="31"/>
      <c r="AG16" s="31"/>
      <c r="AH16" s="31"/>
      <c r="AI16" s="31"/>
      <c r="AJ16" s="31"/>
      <c r="AK16" s="459" t="str">
        <f>IFERROR(IF(N17="","",IF(N17&gt;=N14,"○","×")),"")</f>
        <v/>
      </c>
    </row>
    <row r="17" spans="2:38" s="27" customFormat="1" ht="6.95"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31" t="s">
        <v>13</v>
      </c>
      <c r="V17" s="31"/>
      <c r="W17" s="278"/>
      <c r="X17" s="278"/>
      <c r="Y17" s="278"/>
      <c r="Z17" s="278"/>
      <c r="AA17" s="278"/>
      <c r="AB17" s="278"/>
      <c r="AC17" s="278"/>
      <c r="AD17" s="40"/>
      <c r="AE17" s="31"/>
      <c r="AF17" s="31"/>
      <c r="AG17" s="31"/>
      <c r="AH17" s="31"/>
      <c r="AI17" s="31"/>
      <c r="AJ17" s="31"/>
      <c r="AK17" s="460"/>
    </row>
    <row r="18" spans="2:38" s="27" customFormat="1" ht="6.95" customHeight="1">
      <c r="B18" s="324"/>
      <c r="C18" s="325"/>
      <c r="D18" s="325"/>
      <c r="E18" s="325"/>
      <c r="F18" s="325"/>
      <c r="G18" s="325"/>
      <c r="H18" s="325"/>
      <c r="I18" s="325"/>
      <c r="J18" s="325"/>
      <c r="K18" s="325"/>
      <c r="L18" s="325"/>
      <c r="M18" s="326"/>
      <c r="N18" s="314"/>
      <c r="O18" s="315"/>
      <c r="P18" s="315"/>
      <c r="Q18" s="315"/>
      <c r="R18" s="316"/>
      <c r="S18" s="272"/>
      <c r="T18" s="320"/>
      <c r="U18" s="231"/>
      <c r="V18" s="31"/>
      <c r="W18" s="41"/>
      <c r="X18" s="41"/>
      <c r="Y18" s="41"/>
      <c r="Z18" s="41"/>
      <c r="AA18" s="41"/>
      <c r="AB18" s="41"/>
      <c r="AC18" s="41"/>
      <c r="AD18" s="41"/>
      <c r="AE18" s="31"/>
      <c r="AF18" s="31"/>
      <c r="AG18" s="31"/>
      <c r="AH18" s="31"/>
      <c r="AI18" s="31"/>
      <c r="AJ18" s="31"/>
      <c r="AK18" s="31"/>
      <c r="AL18" s="31"/>
    </row>
    <row r="19" spans="2:38" s="27" customFormat="1" ht="6.95" customHeight="1">
      <c r="B19" s="327"/>
      <c r="C19" s="328"/>
      <c r="D19" s="328"/>
      <c r="E19" s="328"/>
      <c r="F19" s="328"/>
      <c r="G19" s="328"/>
      <c r="H19" s="328"/>
      <c r="I19" s="328"/>
      <c r="J19" s="328"/>
      <c r="K19" s="328"/>
      <c r="L19" s="328"/>
      <c r="M19" s="329"/>
      <c r="N19" s="317"/>
      <c r="O19" s="318"/>
      <c r="P19" s="318"/>
      <c r="Q19" s="318"/>
      <c r="R19" s="319"/>
      <c r="S19" s="273"/>
      <c r="T19" s="320"/>
      <c r="U19" s="23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54" t="s">
        <v>1903</v>
      </c>
      <c r="D22" s="454"/>
      <c r="E22" s="454"/>
      <c r="F22" s="454"/>
      <c r="G22" s="454"/>
      <c r="H22" s="454"/>
      <c r="I22" s="454"/>
      <c r="J22" s="454"/>
      <c r="K22" s="454"/>
      <c r="L22" s="454"/>
      <c r="M22" s="454"/>
      <c r="N22" s="454"/>
      <c r="O22" s="454"/>
      <c r="P22" s="454"/>
      <c r="Q22" s="454"/>
      <c r="R22" s="454"/>
      <c r="S22" s="454"/>
      <c r="T22" s="455"/>
      <c r="U22" s="456">
        <f>U23-U24</f>
        <v>0</v>
      </c>
      <c r="V22" s="457"/>
      <c r="W22" s="457"/>
      <c r="X22" s="457"/>
      <c r="Y22" s="457"/>
      <c r="Z22" s="458"/>
      <c r="AA22" s="103" t="s">
        <v>10</v>
      </c>
      <c r="AB22" s="104" t="s">
        <v>1904</v>
      </c>
      <c r="AC22" s="459" t="str">
        <f>IF(U25="","",IF(U22="","",IF(U22&gt;=U25,"○","×")))</f>
        <v>○</v>
      </c>
    </row>
    <row r="23" spans="2:38" ht="15" customHeight="1" thickBot="1">
      <c r="B23" s="481"/>
      <c r="C23" s="482" t="s">
        <v>1905</v>
      </c>
      <c r="D23" s="482"/>
      <c r="E23" s="482"/>
      <c r="F23" s="482"/>
      <c r="G23" s="482"/>
      <c r="H23" s="482"/>
      <c r="I23" s="482"/>
      <c r="J23" s="482"/>
      <c r="K23" s="482"/>
      <c r="L23" s="482"/>
      <c r="M23" s="482"/>
      <c r="N23" s="482"/>
      <c r="O23" s="482"/>
      <c r="P23" s="482"/>
      <c r="Q23" s="482"/>
      <c r="R23" s="482"/>
      <c r="S23" s="482"/>
      <c r="T23" s="439"/>
      <c r="U23" s="433"/>
      <c r="V23" s="434"/>
      <c r="W23" s="434"/>
      <c r="X23" s="434"/>
      <c r="Y23" s="434"/>
      <c r="Z23" s="435"/>
      <c r="AA23" s="103" t="s">
        <v>10</v>
      </c>
      <c r="AB23" s="104"/>
      <c r="AC23" s="496"/>
    </row>
    <row r="24" spans="2:38" ht="15.75" customHeight="1" thickBot="1">
      <c r="B24" s="481"/>
      <c r="C24" s="483" t="s">
        <v>1913</v>
      </c>
      <c r="D24" s="483"/>
      <c r="E24" s="483"/>
      <c r="F24" s="483"/>
      <c r="G24" s="483"/>
      <c r="H24" s="483"/>
      <c r="I24" s="483"/>
      <c r="J24" s="483"/>
      <c r="K24" s="483"/>
      <c r="L24" s="483"/>
      <c r="M24" s="483"/>
      <c r="N24" s="483"/>
      <c r="O24" s="483"/>
      <c r="P24" s="483"/>
      <c r="Q24" s="483"/>
      <c r="R24" s="483"/>
      <c r="S24" s="483"/>
      <c r="T24" s="484"/>
      <c r="U24" s="485">
        <f>N17</f>
        <v>0</v>
      </c>
      <c r="V24" s="486"/>
      <c r="W24" s="486"/>
      <c r="X24" s="486"/>
      <c r="Y24" s="486"/>
      <c r="Z24" s="487"/>
      <c r="AA24" s="105" t="s">
        <v>10</v>
      </c>
      <c r="AB24" s="104"/>
      <c r="AC24" s="496"/>
    </row>
    <row r="25" spans="2:38" ht="23.25" customHeight="1" thickBot="1">
      <c r="B25" s="102" t="s">
        <v>1906</v>
      </c>
      <c r="C25" s="488" t="s">
        <v>1907</v>
      </c>
      <c r="D25" s="489"/>
      <c r="E25" s="489"/>
      <c r="F25" s="489"/>
      <c r="G25" s="489"/>
      <c r="H25" s="489"/>
      <c r="I25" s="489"/>
      <c r="J25" s="489"/>
      <c r="K25" s="489"/>
      <c r="L25" s="489"/>
      <c r="M25" s="489"/>
      <c r="N25" s="489"/>
      <c r="O25" s="489"/>
      <c r="P25" s="489"/>
      <c r="Q25" s="489"/>
      <c r="R25" s="489"/>
      <c r="S25" s="489"/>
      <c r="T25" s="489"/>
      <c r="U25" s="456">
        <f>U26-U27-U28</f>
        <v>0</v>
      </c>
      <c r="V25" s="457"/>
      <c r="W25" s="457"/>
      <c r="X25" s="457"/>
      <c r="Y25" s="457"/>
      <c r="Z25" s="458"/>
      <c r="AA25" s="106" t="s">
        <v>10</v>
      </c>
      <c r="AB25" s="104" t="s">
        <v>1904</v>
      </c>
      <c r="AC25" s="460"/>
    </row>
    <row r="26" spans="2:38" ht="15" customHeight="1" thickBot="1">
      <c r="B26" s="437"/>
      <c r="C26" s="439" t="s">
        <v>1908</v>
      </c>
      <c r="D26" s="440"/>
      <c r="E26" s="440"/>
      <c r="F26" s="440"/>
      <c r="G26" s="440"/>
      <c r="H26" s="440"/>
      <c r="I26" s="440"/>
      <c r="J26" s="440"/>
      <c r="K26" s="440"/>
      <c r="L26" s="440"/>
      <c r="M26" s="440"/>
      <c r="N26" s="440"/>
      <c r="O26" s="440"/>
      <c r="P26" s="440"/>
      <c r="Q26" s="440"/>
      <c r="R26" s="440"/>
      <c r="S26" s="440"/>
      <c r="T26" s="441"/>
      <c r="U26" s="442"/>
      <c r="V26" s="443"/>
      <c r="W26" s="443"/>
      <c r="X26" s="443"/>
      <c r="Y26" s="443"/>
      <c r="Z26" s="444"/>
      <c r="AA26" s="103" t="s">
        <v>10</v>
      </c>
      <c r="AB26" s="107"/>
      <c r="AC26" s="107"/>
    </row>
    <row r="27" spans="2:38" ht="16.5" customHeight="1" thickBot="1">
      <c r="B27" s="437"/>
      <c r="C27" s="445" t="s">
        <v>1914</v>
      </c>
      <c r="D27" s="446"/>
      <c r="E27" s="446"/>
      <c r="F27" s="446"/>
      <c r="G27" s="446"/>
      <c r="H27" s="446"/>
      <c r="I27" s="446"/>
      <c r="J27" s="446"/>
      <c r="K27" s="446"/>
      <c r="L27" s="446"/>
      <c r="M27" s="446"/>
      <c r="N27" s="446"/>
      <c r="O27" s="446"/>
      <c r="P27" s="446"/>
      <c r="Q27" s="446"/>
      <c r="R27" s="446"/>
      <c r="S27" s="446"/>
      <c r="T27" s="447"/>
      <c r="U27" s="442"/>
      <c r="V27" s="443"/>
      <c r="W27" s="443"/>
      <c r="X27" s="443"/>
      <c r="Y27" s="443"/>
      <c r="Z27" s="444"/>
      <c r="AA27" s="103" t="s">
        <v>10</v>
      </c>
      <c r="AB27" s="107"/>
      <c r="AC27" s="107"/>
    </row>
    <row r="28" spans="2:38" ht="21.75" customHeight="1" thickBot="1">
      <c r="B28" s="438"/>
      <c r="C28" s="448" t="s">
        <v>2028</v>
      </c>
      <c r="D28" s="449"/>
      <c r="E28" s="449"/>
      <c r="F28" s="449"/>
      <c r="G28" s="449"/>
      <c r="H28" s="449"/>
      <c r="I28" s="449"/>
      <c r="J28" s="449"/>
      <c r="K28" s="449"/>
      <c r="L28" s="449"/>
      <c r="M28" s="449"/>
      <c r="N28" s="449"/>
      <c r="O28" s="449"/>
      <c r="P28" s="449"/>
      <c r="Q28" s="449"/>
      <c r="R28" s="449"/>
      <c r="S28" s="449"/>
      <c r="T28" s="450"/>
      <c r="U28" s="451"/>
      <c r="V28" s="452"/>
      <c r="W28" s="452"/>
      <c r="X28" s="452"/>
      <c r="Y28" s="452"/>
      <c r="Z28" s="453"/>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393" t="s">
        <v>86</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400"/>
      <c r="F52" s="401"/>
      <c r="G52" s="63" t="s">
        <v>41</v>
      </c>
      <c r="H52" s="400"/>
      <c r="I52" s="401"/>
      <c r="J52" s="63" t="s">
        <v>42</v>
      </c>
      <c r="K52" s="400"/>
      <c r="L52" s="401"/>
      <c r="M52" s="63" t="s">
        <v>43</v>
      </c>
      <c r="N52" s="59"/>
      <c r="O52" s="402" t="s">
        <v>44</v>
      </c>
      <c r="P52" s="402"/>
      <c r="Q52" s="402"/>
      <c r="R52" s="403"/>
      <c r="S52" s="403"/>
      <c r="T52" s="403"/>
      <c r="U52" s="403"/>
      <c r="V52" s="403"/>
      <c r="W52" s="403"/>
      <c r="X52" s="403"/>
      <c r="Y52" s="403"/>
      <c r="Z52" s="403"/>
      <c r="AA52" s="403"/>
      <c r="AB52" s="403"/>
      <c r="AC52" s="403"/>
      <c r="AD52" s="403"/>
      <c r="AE52" s="403"/>
      <c r="AF52" s="403"/>
      <c r="AG52" s="403"/>
      <c r="AH52" s="403"/>
      <c r="AI52" s="403"/>
      <c r="AJ52" s="64"/>
      <c r="AK52" s="65"/>
    </row>
    <row r="53" spans="2:37">
      <c r="B53" s="62"/>
      <c r="C53" s="66"/>
      <c r="D53" s="63"/>
      <c r="E53" s="63"/>
      <c r="F53" s="63"/>
      <c r="G53" s="63"/>
      <c r="H53" s="63"/>
      <c r="I53" s="63"/>
      <c r="J53" s="63"/>
      <c r="K53" s="63"/>
      <c r="L53" s="63"/>
      <c r="M53" s="63"/>
      <c r="N53" s="63"/>
      <c r="O53" s="345" t="s">
        <v>45</v>
      </c>
      <c r="P53" s="345"/>
      <c r="Q53" s="345"/>
      <c r="R53" s="355" t="s">
        <v>46</v>
      </c>
      <c r="S53" s="355"/>
      <c r="T53" s="344"/>
      <c r="U53" s="344"/>
      <c r="V53" s="344"/>
      <c r="W53" s="344"/>
      <c r="X53" s="344"/>
      <c r="Y53" s="356" t="s">
        <v>47</v>
      </c>
      <c r="Z53" s="356"/>
      <c r="AA53" s="344"/>
      <c r="AB53" s="344"/>
      <c r="AC53" s="344"/>
      <c r="AD53" s="344"/>
      <c r="AE53" s="344"/>
      <c r="AF53" s="344"/>
      <c r="AG53" s="344"/>
      <c r="AH53" s="344"/>
      <c r="AI53" s="344"/>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75" t="s">
        <v>44</v>
      </c>
      <c r="C57" s="275"/>
      <c r="D57" s="275"/>
      <c r="E57" s="346" t="s">
        <v>1875</v>
      </c>
      <c r="F57" s="346"/>
      <c r="G57" s="346"/>
      <c r="H57" s="502" t="str">
        <f>IF('別紙様式7-1（計画書）'!H63="","",'別紙様式7-1（計画書）'!H63)</f>
        <v/>
      </c>
      <c r="I57" s="502"/>
      <c r="J57" s="502"/>
      <c r="K57" s="502"/>
      <c r="L57" s="502"/>
      <c r="M57" s="502"/>
      <c r="N57" s="502"/>
      <c r="O57" s="502"/>
      <c r="P57" s="502"/>
      <c r="Q57" s="502"/>
      <c r="R57" s="275" t="s">
        <v>1876</v>
      </c>
      <c r="S57" s="275"/>
      <c r="T57" s="275"/>
      <c r="U57" s="71" t="s">
        <v>1877</v>
      </c>
      <c r="V57" s="490" t="str">
        <f>IF('別紙様式7-1（計画書）'!V63="","",'別紙様式7-1（計画書）'!V63)</f>
        <v/>
      </c>
      <c r="W57" s="490"/>
      <c r="X57" s="72" t="s">
        <v>1878</v>
      </c>
      <c r="Y57" s="490" t="str">
        <f>IF('別紙様式7-1（計画書）'!Y63="","",'別紙様式7-1（計画書）'!Y63)</f>
        <v/>
      </c>
      <c r="Z57" s="491"/>
      <c r="AG57" s="36"/>
      <c r="AH57" s="36"/>
      <c r="AI57" s="36"/>
    </row>
    <row r="58" spans="2:37">
      <c r="B58" s="275"/>
      <c r="C58" s="275"/>
      <c r="D58" s="275"/>
      <c r="E58" s="349" t="s">
        <v>1879</v>
      </c>
      <c r="F58" s="349"/>
      <c r="G58" s="349"/>
      <c r="H58" s="492" t="str">
        <f>IF('別紙様式7-1（計画書）'!H64="","",'別紙様式7-1（計画書）'!H64)</f>
        <v/>
      </c>
      <c r="I58" s="492"/>
      <c r="J58" s="492"/>
      <c r="K58" s="492"/>
      <c r="L58" s="492"/>
      <c r="M58" s="492"/>
      <c r="N58" s="492"/>
      <c r="O58" s="492"/>
      <c r="P58" s="492"/>
      <c r="Q58" s="492"/>
      <c r="R58" s="275"/>
      <c r="S58" s="275"/>
      <c r="T58" s="275"/>
      <c r="U58" s="493" t="str">
        <f>IF('別紙様式7-1（計画書）'!U64="","",'別紙様式7-1（計画書）'!U64)</f>
        <v/>
      </c>
      <c r="V58" s="494"/>
      <c r="W58" s="494"/>
      <c r="X58" s="494"/>
      <c r="Y58" s="494"/>
      <c r="Z58" s="494"/>
      <c r="AA58" s="494"/>
      <c r="AB58" s="494"/>
      <c r="AC58" s="494"/>
      <c r="AD58" s="494"/>
      <c r="AE58" s="494"/>
      <c r="AF58" s="494"/>
      <c r="AG58" s="494"/>
      <c r="AH58" s="494"/>
      <c r="AI58" s="494"/>
      <c r="AJ58" s="494"/>
      <c r="AK58" s="495"/>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00" t="str">
        <f>IF('別紙様式7-1（計画書）'!H66="","",'別紙様式7-1（計画書）'!H66)</f>
        <v/>
      </c>
      <c r="I60" s="500"/>
      <c r="J60" s="500"/>
      <c r="K60" s="500"/>
      <c r="L60" s="500"/>
      <c r="M60" s="500"/>
      <c r="N60" s="500"/>
      <c r="O60" s="275" t="s">
        <v>1881</v>
      </c>
      <c r="P60" s="275"/>
      <c r="Q60" s="275"/>
      <c r="R60" s="346" t="s">
        <v>1875</v>
      </c>
      <c r="S60" s="346"/>
      <c r="T60" s="346"/>
      <c r="U60" s="502" t="str">
        <f>IF('別紙様式7-1（計画書）'!U66="","",'別紙様式7-1（計画書）'!U66)</f>
        <v/>
      </c>
      <c r="V60" s="502"/>
      <c r="W60" s="502"/>
      <c r="X60" s="502"/>
      <c r="Y60" s="502"/>
      <c r="Z60" s="502"/>
      <c r="AA60" s="502"/>
      <c r="AB60" s="360" t="s">
        <v>1882</v>
      </c>
      <c r="AC60" s="361"/>
      <c r="AD60" s="361"/>
      <c r="AE60" s="362"/>
      <c r="AF60" s="500" t="str">
        <f>IF('別紙様式7-1（計画書）'!AF66="","",'別紙様式7-1（計画書）'!AF66)</f>
        <v/>
      </c>
      <c r="AG60" s="500"/>
      <c r="AH60" s="500"/>
      <c r="AI60" s="500"/>
      <c r="AJ60" s="500"/>
      <c r="AK60" s="500"/>
    </row>
    <row r="61" spans="2:37">
      <c r="B61" s="275"/>
      <c r="C61" s="275"/>
      <c r="D61" s="275"/>
      <c r="E61" s="275" t="s">
        <v>47</v>
      </c>
      <c r="F61" s="275"/>
      <c r="G61" s="275"/>
      <c r="H61" s="500" t="str">
        <f>IF('別紙様式7-1（計画書）'!H67="","",'別紙様式7-1（計画書）'!H67)</f>
        <v/>
      </c>
      <c r="I61" s="500"/>
      <c r="J61" s="500"/>
      <c r="K61" s="500"/>
      <c r="L61" s="500"/>
      <c r="M61" s="500"/>
      <c r="N61" s="500"/>
      <c r="O61" s="275"/>
      <c r="P61" s="275"/>
      <c r="Q61" s="275"/>
      <c r="R61" s="349" t="s">
        <v>47</v>
      </c>
      <c r="S61" s="349"/>
      <c r="T61" s="349"/>
      <c r="U61" s="501" t="str">
        <f>IF('別紙様式7-1（計画書）'!U67="","",'別紙様式7-1（計画書）'!U67)</f>
        <v/>
      </c>
      <c r="V61" s="501"/>
      <c r="W61" s="501"/>
      <c r="X61" s="501"/>
      <c r="Y61" s="501"/>
      <c r="Z61" s="501"/>
      <c r="AA61" s="501"/>
      <c r="AB61" s="360" t="s">
        <v>1883</v>
      </c>
      <c r="AC61" s="361"/>
      <c r="AD61" s="361"/>
      <c r="AE61" s="362"/>
      <c r="AF61" s="500" t="str">
        <f>IF('別紙様式7-1（計画書）'!AF67="","",'別紙様式7-1（計画書）'!AF67)</f>
        <v/>
      </c>
      <c r="AG61" s="500"/>
      <c r="AH61" s="500"/>
      <c r="AI61" s="500"/>
      <c r="AJ61" s="500"/>
      <c r="AK61" s="50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4.25" thickBot="1">
      <c r="B64" s="422" t="s">
        <v>16</v>
      </c>
      <c r="C64" s="423"/>
      <c r="D64" s="423"/>
      <c r="E64" s="424"/>
      <c r="F64" s="497" t="s">
        <v>17</v>
      </c>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9"/>
      <c r="AK64" s="77" t="str">
        <f>IFERROR(IF(COUNTIF(AM65:AM89,TRUE)&gt;=1,"○","×"),"")</f>
        <v>×</v>
      </c>
    </row>
    <row r="65" spans="2:39" ht="13.5" customHeight="1">
      <c r="B65" s="374" t="s">
        <v>18</v>
      </c>
      <c r="C65" s="375"/>
      <c r="D65" s="375"/>
      <c r="E65" s="404"/>
      <c r="F65" s="78"/>
      <c r="G65" s="415" t="s">
        <v>2019</v>
      </c>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6"/>
      <c r="AM65" s="100" t="b">
        <v>0</v>
      </c>
    </row>
    <row r="66" spans="2:39" ht="13.5" customHeight="1">
      <c r="B66" s="376"/>
      <c r="C66" s="377"/>
      <c r="D66" s="377"/>
      <c r="E66" s="405"/>
      <c r="F66" s="79"/>
      <c r="G66" s="419" t="s">
        <v>19</v>
      </c>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174"/>
      <c r="AM66" s="100" t="b">
        <v>0</v>
      </c>
    </row>
    <row r="67" spans="2:39" ht="21" customHeight="1">
      <c r="B67" s="376"/>
      <c r="C67" s="377"/>
      <c r="D67" s="377"/>
      <c r="E67" s="405"/>
      <c r="F67" s="79"/>
      <c r="G67" s="419" t="s">
        <v>20</v>
      </c>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174"/>
      <c r="AM67" s="100" t="b">
        <v>0</v>
      </c>
    </row>
    <row r="68" spans="2:39" ht="13.5" customHeight="1">
      <c r="B68" s="378"/>
      <c r="C68" s="379"/>
      <c r="D68" s="379"/>
      <c r="E68" s="406"/>
      <c r="F68" s="80"/>
      <c r="G68" s="421" t="s">
        <v>2020</v>
      </c>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421"/>
      <c r="AK68" s="175"/>
      <c r="AM68" s="100"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0" t="b">
        <v>0</v>
      </c>
    </row>
    <row r="70" spans="2:39" ht="13.5" customHeight="1">
      <c r="B70" s="376"/>
      <c r="C70" s="377"/>
      <c r="D70" s="377"/>
      <c r="E70" s="405"/>
      <c r="F70" s="79"/>
      <c r="G70" s="419" t="s">
        <v>22</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176"/>
      <c r="AM70" s="100" t="b">
        <v>0</v>
      </c>
    </row>
    <row r="71" spans="2:39" ht="13.5" customHeight="1">
      <c r="B71" s="376"/>
      <c r="C71" s="377"/>
      <c r="D71" s="377"/>
      <c r="E71" s="405"/>
      <c r="F71" s="79"/>
      <c r="G71" s="419" t="s">
        <v>23</v>
      </c>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174"/>
      <c r="AM71" s="100" t="b">
        <v>0</v>
      </c>
    </row>
    <row r="72" spans="2:39" ht="13.5" customHeight="1">
      <c r="B72" s="378"/>
      <c r="C72" s="379"/>
      <c r="D72" s="379"/>
      <c r="E72" s="406"/>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8"/>
      <c r="AM72" s="100" t="b">
        <v>0</v>
      </c>
    </row>
    <row r="73" spans="2:39" ht="13.5" customHeight="1">
      <c r="B73" s="374" t="s">
        <v>25</v>
      </c>
      <c r="C73" s="375"/>
      <c r="D73" s="375"/>
      <c r="E73" s="404"/>
      <c r="F73" s="83"/>
      <c r="G73" s="420" t="s">
        <v>26</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76"/>
      <c r="AM73" s="100" t="b">
        <v>0</v>
      </c>
    </row>
    <row r="74" spans="2:39" ht="26.25" customHeight="1">
      <c r="B74" s="376"/>
      <c r="C74" s="377"/>
      <c r="D74" s="377"/>
      <c r="E74" s="405"/>
      <c r="F74" s="79"/>
      <c r="G74" s="419" t="s">
        <v>27</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74"/>
      <c r="AM74" s="100" t="b">
        <v>0</v>
      </c>
    </row>
    <row r="75" spans="2:39" ht="13.5" customHeight="1">
      <c r="B75" s="376"/>
      <c r="C75" s="377"/>
      <c r="D75" s="377"/>
      <c r="E75" s="405"/>
      <c r="F75" s="79"/>
      <c r="G75" s="419" t="s">
        <v>28</v>
      </c>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174"/>
      <c r="AM75" s="100" t="b">
        <v>0</v>
      </c>
    </row>
    <row r="76" spans="2:39" ht="14.25" customHeight="1">
      <c r="B76" s="376"/>
      <c r="C76" s="377"/>
      <c r="D76" s="377"/>
      <c r="E76" s="405"/>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74"/>
      <c r="AM76" s="100" t="b">
        <v>0</v>
      </c>
    </row>
    <row r="77" spans="2:39" ht="14.25" customHeight="1">
      <c r="B77" s="378"/>
      <c r="C77" s="379"/>
      <c r="D77" s="379"/>
      <c r="E77" s="406"/>
      <c r="F77" s="173"/>
      <c r="G77" s="407" t="s">
        <v>2022</v>
      </c>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8"/>
      <c r="AM77" s="100" t="b">
        <v>0</v>
      </c>
    </row>
    <row r="78" spans="2:39" ht="24.75" customHeight="1">
      <c r="B78" s="374" t="s">
        <v>30</v>
      </c>
      <c r="C78" s="375"/>
      <c r="D78" s="375"/>
      <c r="E78" s="404"/>
      <c r="F78" s="81"/>
      <c r="G78" s="417" t="s">
        <v>2023</v>
      </c>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176"/>
      <c r="AM78" s="100" t="b">
        <v>0</v>
      </c>
    </row>
    <row r="79" spans="2:39" ht="27" customHeight="1">
      <c r="B79" s="376"/>
      <c r="C79" s="377"/>
      <c r="D79" s="377"/>
      <c r="E79" s="405"/>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76"/>
      <c r="AM79" s="100" t="b">
        <v>0</v>
      </c>
    </row>
    <row r="80" spans="2:39" ht="13.5" customHeight="1">
      <c r="B80" s="376"/>
      <c r="C80" s="377"/>
      <c r="D80" s="377"/>
      <c r="E80" s="405"/>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77"/>
      <c r="AM80" s="100" t="b">
        <v>0</v>
      </c>
    </row>
    <row r="81" spans="2:39" ht="13.5" customHeight="1">
      <c r="B81" s="378"/>
      <c r="C81" s="379"/>
      <c r="D81" s="379"/>
      <c r="E81" s="406"/>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8"/>
      <c r="AM81" s="100"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76"/>
      <c r="AM82" s="100" t="b">
        <v>0</v>
      </c>
    </row>
    <row r="83" spans="2:39" ht="24" customHeight="1">
      <c r="B83" s="376"/>
      <c r="C83" s="377"/>
      <c r="D83" s="377"/>
      <c r="E83" s="405"/>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74"/>
      <c r="AM83" s="100" t="b">
        <v>0</v>
      </c>
    </row>
    <row r="84" spans="2:39" ht="23.25" customHeight="1">
      <c r="B84" s="376"/>
      <c r="C84" s="377"/>
      <c r="D84" s="377"/>
      <c r="E84" s="405"/>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74"/>
      <c r="AM84" s="100" t="b">
        <v>0</v>
      </c>
    </row>
    <row r="85" spans="2:39" ht="13.5" customHeight="1">
      <c r="B85" s="378"/>
      <c r="C85" s="379"/>
      <c r="D85" s="379"/>
      <c r="E85" s="406"/>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78"/>
      <c r="AM85" s="100"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0" t="b">
        <v>0</v>
      </c>
    </row>
    <row r="87" spans="2:39" ht="13.5" customHeight="1">
      <c r="B87" s="376"/>
      <c r="C87" s="377"/>
      <c r="D87" s="377"/>
      <c r="E87" s="405"/>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74"/>
      <c r="AM87" s="100" t="b">
        <v>0</v>
      </c>
    </row>
    <row r="88" spans="2:39" ht="13.5" customHeight="1">
      <c r="B88" s="376"/>
      <c r="C88" s="377"/>
      <c r="D88" s="377"/>
      <c r="E88" s="405"/>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74"/>
      <c r="AM88" s="100" t="b">
        <v>0</v>
      </c>
    </row>
    <row r="89" spans="2:39" ht="14.25" customHeight="1" thickBot="1">
      <c r="B89" s="378"/>
      <c r="C89" s="379"/>
      <c r="D89" s="379"/>
      <c r="E89" s="406"/>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79"/>
      <c r="AM89" s="100" t="b">
        <v>0</v>
      </c>
    </row>
    <row r="165" spans="39:39">
      <c r="AM165" s="28" t="b">
        <v>0</v>
      </c>
    </row>
  </sheetData>
  <sheetProtection password="D9A7"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0" priority="19">
      <formula>$U$9="新加算Ⅳ"</formula>
    </cfRule>
  </conditionalFormatting>
  <dataValidations count="4">
    <dataValidation type="list" allowBlank="1" showInputMessage="1" showErrorMessage="1" sqref="Q5:S5" xr:uid="{00000000-0002-0000-0200-000000000000}">
      <formula1>INDIRECT(N5)</formula1>
    </dataValidation>
    <dataValidation type="list" allowBlank="1" showInputMessage="1" showErrorMessage="1" sqref="T5" xr:uid="{00000000-0002-0000-0200-000001000000}">
      <formula1>サービス名</formula1>
    </dataValidation>
    <dataValidation imeMode="hiragana" allowBlank="1" showInputMessage="1" showErrorMessage="1" sqref="T53" xr:uid="{00000000-0002-0000-0200-000002000000}"/>
    <dataValidation imeMode="halfAlpha" allowBlank="1" showInputMessage="1" showErrorMessage="1" sqref="K52:L52 E52:F52 H52:I52" xr:uid="{00000000-0002-0000-0200-000003000000}"/>
  </dataValidations>
  <pageMargins left="0.70866141732283472" right="0.70866141732283472" top="0.74803149606299213" bottom="0.74803149606299213" header="0.31496062992125984" footer="0.31496062992125984"/>
  <pageSetup paperSize="9" scale="56"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4000000}">
          <x14:formula1>
            <xm:f>【参考】数式用2!$A$3:$A$49</xm:f>
          </x14:formula1>
          <xm:sqref>N5:P5</xm:sqref>
        </x14:dataValidation>
        <x14:dataValidation type="list" allowBlank="1" showInputMessage="1" showErrorMessage="1" xr:uid="{00000000-0002-0000-0200-000005000000}">
          <x14:formula1>
            <xm:f>【参考】数式用!$B$4:$E$4</xm:f>
          </x14:formula1>
          <xm:sqref>E9:H9</xm:sqref>
        </x14:dataValidation>
        <x14:dataValidation type="list" allowBlank="1" showInputMessage="1" showErrorMessage="1" xr:uid="{00000000-0002-0000-0200-000006000000}">
          <x14:formula1>
            <xm:f>【参考】数式用!$F$4:$H$4</xm:f>
          </x14:formula1>
          <xm:sqref>I9:L9</xm:sqref>
        </x14:dataValidation>
        <x14:dataValidation type="list" allowBlank="1" showInputMessage="1" showErrorMessage="1" xr:uid="{00000000-0002-0000-0200-000007000000}">
          <x14:formula1>
            <xm:f>【参考】数式用!$I$4:$J$4</xm:f>
          </x14:formula1>
          <xm:sqref>M9:P9</xm:sqref>
        </x14:dataValidation>
        <x14:dataValidation type="list" allowBlank="1" showInputMessage="1" showErrorMessage="1" xr:uid="{00000000-0002-0000-0200-000008000000}">
          <x14:formula1>
            <xm:f>【参考】数式用!$M$4:$N$4</xm:f>
          </x14:formula1>
          <xm:sqref>U9:Z9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1" t="s">
        <v>57</v>
      </c>
      <c r="E4" s="512"/>
      <c r="F4" s="7" t="s">
        <v>58</v>
      </c>
      <c r="G4" s="9" t="s">
        <v>59</v>
      </c>
      <c r="H4" s="9" t="s">
        <v>60</v>
      </c>
      <c r="I4" s="9" t="s">
        <v>61</v>
      </c>
    </row>
    <row r="5" spans="1:9" ht="118.5" customHeight="1">
      <c r="A5" s="8" t="s">
        <v>62</v>
      </c>
      <c r="B5" s="21" t="s">
        <v>63</v>
      </c>
      <c r="C5" s="22" t="s">
        <v>64</v>
      </c>
      <c r="D5" s="513" t="s">
        <v>1916</v>
      </c>
      <c r="E5" s="514"/>
      <c r="F5" s="22" t="s">
        <v>1917</v>
      </c>
      <c r="G5" s="22" t="s">
        <v>65</v>
      </c>
      <c r="H5" s="22" t="s">
        <v>1918</v>
      </c>
      <c r="I5" s="22" t="s">
        <v>1919</v>
      </c>
    </row>
    <row r="6" spans="1:9" ht="135.75" customHeight="1">
      <c r="A6" s="8" t="s">
        <v>62</v>
      </c>
      <c r="B6" s="21" t="s">
        <v>66</v>
      </c>
      <c r="C6" s="22" t="s">
        <v>1920</v>
      </c>
      <c r="D6" s="513" t="s">
        <v>1921</v>
      </c>
      <c r="E6" s="514"/>
      <c r="F6" s="22" t="s">
        <v>1922</v>
      </c>
      <c r="G6" s="22" t="s">
        <v>67</v>
      </c>
      <c r="H6" s="22" t="s">
        <v>1923</v>
      </c>
      <c r="I6" s="22" t="s">
        <v>1919</v>
      </c>
    </row>
    <row r="7" spans="1:9" ht="175.5" customHeight="1">
      <c r="A7" s="8" t="s">
        <v>68</v>
      </c>
      <c r="B7" s="21" t="s">
        <v>69</v>
      </c>
      <c r="C7" s="22" t="s">
        <v>1924</v>
      </c>
      <c r="D7" s="513" t="s">
        <v>1925</v>
      </c>
      <c r="E7" s="514"/>
      <c r="F7" s="22" t="s">
        <v>1926</v>
      </c>
      <c r="G7" s="22" t="s">
        <v>70</v>
      </c>
      <c r="H7" s="22" t="s">
        <v>1927</v>
      </c>
      <c r="I7" s="22" t="s">
        <v>1928</v>
      </c>
    </row>
    <row r="8" spans="1:9" ht="155.25" customHeight="1">
      <c r="A8" s="8" t="s">
        <v>71</v>
      </c>
      <c r="B8" s="20"/>
      <c r="C8" s="22" t="s">
        <v>2011</v>
      </c>
      <c r="D8" s="513" t="s">
        <v>1929</v>
      </c>
      <c r="E8" s="514"/>
      <c r="F8" s="22" t="s">
        <v>1930</v>
      </c>
      <c r="G8" s="22" t="s">
        <v>72</v>
      </c>
      <c r="H8" s="22" t="s">
        <v>1931</v>
      </c>
      <c r="I8" s="22" t="s">
        <v>1932</v>
      </c>
    </row>
    <row r="9" spans="1:9" ht="150.75" customHeight="1">
      <c r="A9" s="8" t="s">
        <v>73</v>
      </c>
      <c r="B9" s="20"/>
      <c r="C9" s="22" t="s">
        <v>2012</v>
      </c>
      <c r="D9" s="513" t="s">
        <v>1933</v>
      </c>
      <c r="E9" s="514"/>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04" t="s">
        <v>2031</v>
      </c>
      <c r="B13" s="505"/>
      <c r="C13" s="505"/>
      <c r="D13" s="505"/>
      <c r="E13" s="505"/>
      <c r="F13" s="505"/>
      <c r="G13" s="505"/>
      <c r="H13" s="505"/>
      <c r="I13" s="50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07" t="s">
        <v>1960</v>
      </c>
      <c r="B17" s="508"/>
      <c r="C17" s="16" t="s">
        <v>56</v>
      </c>
      <c r="D17" s="17" t="s">
        <v>1971</v>
      </c>
      <c r="E17" s="17" t="s">
        <v>1962</v>
      </c>
      <c r="F17" s="17" t="s">
        <v>1961</v>
      </c>
      <c r="G17" s="11"/>
      <c r="H17" s="11"/>
      <c r="I17" s="11"/>
    </row>
    <row r="18" spans="1:9" ht="115.5" customHeight="1">
      <c r="A18" s="509" t="s">
        <v>1963</v>
      </c>
      <c r="B18" s="508"/>
      <c r="C18" s="18" t="s">
        <v>1924</v>
      </c>
      <c r="D18" s="18" t="s">
        <v>1927</v>
      </c>
      <c r="E18" s="18" t="s">
        <v>1966</v>
      </c>
      <c r="F18" s="18" t="s">
        <v>1967</v>
      </c>
      <c r="G18" s="11"/>
      <c r="H18" s="11"/>
      <c r="I18" s="11"/>
    </row>
    <row r="19" spans="1:9" ht="105.75" customHeight="1">
      <c r="A19" s="509" t="s">
        <v>1964</v>
      </c>
      <c r="B19" s="508"/>
      <c r="C19" s="18" t="s">
        <v>2011</v>
      </c>
      <c r="D19" s="18" t="s">
        <v>1931</v>
      </c>
      <c r="E19" s="18" t="s">
        <v>1968</v>
      </c>
      <c r="F19" s="19" t="s">
        <v>1970</v>
      </c>
      <c r="G19" s="4"/>
      <c r="H19" s="4"/>
      <c r="I19" s="4"/>
    </row>
    <row r="20" spans="1:9" ht="95.25" customHeight="1">
      <c r="A20" s="509" t="s">
        <v>1965</v>
      </c>
      <c r="B20" s="50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03" t="s">
        <v>2029</v>
      </c>
      <c r="B22" s="503"/>
      <c r="C22" s="503"/>
      <c r="D22" s="503"/>
      <c r="E22" s="503"/>
      <c r="F22" s="503"/>
      <c r="G22" s="503"/>
      <c r="H22" s="503"/>
      <c r="I22" s="503"/>
    </row>
    <row r="23" spans="1:9" ht="40.5" customHeight="1">
      <c r="A23" s="23" t="s">
        <v>79</v>
      </c>
      <c r="B23" s="23"/>
      <c r="C23" s="23"/>
      <c r="D23" s="23"/>
      <c r="E23" s="23"/>
      <c r="F23" s="23"/>
      <c r="G23" s="23"/>
      <c r="H23" s="23"/>
      <c r="I23" s="23"/>
    </row>
    <row r="24" spans="1:9" ht="77.25" customHeight="1">
      <c r="A24" s="504" t="s">
        <v>2031</v>
      </c>
      <c r="B24" s="505"/>
      <c r="C24" s="505"/>
      <c r="D24" s="505"/>
      <c r="E24" s="505"/>
      <c r="F24" s="505"/>
      <c r="G24" s="505"/>
      <c r="H24" s="505"/>
      <c r="I24" s="5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09" t="s">
        <v>1856</v>
      </c>
      <c r="B1" s="109"/>
      <c r="C1" s="109"/>
      <c r="D1" s="109"/>
      <c r="E1" s="109"/>
      <c r="O1" s="122"/>
    </row>
    <row r="2" spans="1:15">
      <c r="A2" s="521" t="s">
        <v>1857</v>
      </c>
      <c r="B2" s="524" t="s">
        <v>2007</v>
      </c>
      <c r="C2" s="525"/>
      <c r="D2" s="525"/>
      <c r="E2" s="526"/>
      <c r="F2" s="527" t="s">
        <v>2008</v>
      </c>
      <c r="G2" s="528"/>
      <c r="H2" s="529"/>
      <c r="I2" s="521" t="s">
        <v>2009</v>
      </c>
      <c r="J2" s="530"/>
      <c r="K2" s="532" t="s">
        <v>2010</v>
      </c>
      <c r="L2" s="533"/>
      <c r="M2" s="533"/>
      <c r="N2" s="534"/>
      <c r="O2" s="122"/>
    </row>
    <row r="3" spans="1:15" ht="26.25" customHeight="1" thickBot="1">
      <c r="A3" s="522"/>
      <c r="B3" s="515" t="s">
        <v>1858</v>
      </c>
      <c r="C3" s="516"/>
      <c r="D3" s="516"/>
      <c r="E3" s="517"/>
      <c r="F3" s="515" t="s">
        <v>1859</v>
      </c>
      <c r="G3" s="516"/>
      <c r="H3" s="517"/>
      <c r="I3" s="523"/>
      <c r="J3" s="531"/>
      <c r="K3" s="518" t="s">
        <v>1874</v>
      </c>
      <c r="L3" s="519"/>
      <c r="M3" s="519"/>
      <c r="N3" s="520"/>
      <c r="O3" s="122"/>
    </row>
    <row r="4" spans="1:15" ht="23.25" thickBot="1">
      <c r="A4" s="52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1973</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1974</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1975</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1976</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1977</v>
      </c>
      <c r="B9" s="137">
        <v>8.8999999999999996E-2</v>
      </c>
      <c r="C9" s="138">
        <v>6.5000000000000002E-2</v>
      </c>
      <c r="D9" s="138">
        <v>3.5999999999999997E-2</v>
      </c>
      <c r="E9" s="139">
        <v>0</v>
      </c>
      <c r="F9" s="140">
        <v>6.0999999999999999E-2</v>
      </c>
      <c r="G9" s="142" t="s">
        <v>1978</v>
      </c>
      <c r="H9" s="141">
        <v>0</v>
      </c>
      <c r="I9" s="137">
        <v>4.4999999999999998E-2</v>
      </c>
      <c r="J9" s="139">
        <v>0</v>
      </c>
      <c r="K9" s="137">
        <v>0.223</v>
      </c>
      <c r="L9" s="142" t="s">
        <v>1978</v>
      </c>
      <c r="M9" s="138">
        <v>0.16200000000000001</v>
      </c>
      <c r="N9" s="138">
        <v>0.13800000000000001</v>
      </c>
      <c r="O9" s="122"/>
    </row>
    <row r="10" spans="1:15">
      <c r="A10" s="169" t="s">
        <v>1979</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1980</v>
      </c>
      <c r="B11" s="137">
        <v>8.5999999999999993E-2</v>
      </c>
      <c r="C11" s="138">
        <v>6.3E-2</v>
      </c>
      <c r="D11" s="138">
        <v>3.5000000000000003E-2</v>
      </c>
      <c r="E11" s="139">
        <v>0</v>
      </c>
      <c r="F11" s="140">
        <v>2.1000000000000001E-2</v>
      </c>
      <c r="G11" s="142" t="s">
        <v>1978</v>
      </c>
      <c r="H11" s="141">
        <v>0</v>
      </c>
      <c r="I11" s="137">
        <v>2.8000000000000001E-2</v>
      </c>
      <c r="J11" s="139">
        <v>0</v>
      </c>
      <c r="K11" s="137">
        <v>0.159</v>
      </c>
      <c r="L11" s="142" t="s">
        <v>1978</v>
      </c>
      <c r="M11" s="138">
        <v>0.13799999999999998</v>
      </c>
      <c r="N11" s="138">
        <v>0.11499999999999999</v>
      </c>
      <c r="O11" s="122"/>
    </row>
    <row r="12" spans="1:15">
      <c r="A12" s="169" t="s">
        <v>1981</v>
      </c>
      <c r="B12" s="137">
        <v>8.5999999999999993E-2</v>
      </c>
      <c r="C12" s="138">
        <v>6.3E-2</v>
      </c>
      <c r="D12" s="138">
        <v>3.5000000000000003E-2</v>
      </c>
      <c r="E12" s="139">
        <v>0</v>
      </c>
      <c r="F12" s="140">
        <v>2.1000000000000001E-2</v>
      </c>
      <c r="G12" s="142" t="s">
        <v>1978</v>
      </c>
      <c r="H12" s="141">
        <v>0</v>
      </c>
      <c r="I12" s="137">
        <v>2.8000000000000001E-2</v>
      </c>
      <c r="J12" s="139">
        <v>0</v>
      </c>
      <c r="K12" s="137">
        <v>0.159</v>
      </c>
      <c r="L12" s="142" t="s">
        <v>1978</v>
      </c>
      <c r="M12" s="138">
        <v>0.13799999999999998</v>
      </c>
      <c r="N12" s="138">
        <v>0.11499999999999999</v>
      </c>
      <c r="O12" s="122"/>
    </row>
    <row r="13" spans="1:15">
      <c r="A13" s="169" t="s">
        <v>1982</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1983</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1984</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1985</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1986</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1987</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1988</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1989</v>
      </c>
      <c r="B20" s="137">
        <v>6.4000000000000001E-2</v>
      </c>
      <c r="C20" s="138">
        <v>4.7E-2</v>
      </c>
      <c r="D20" s="138">
        <v>2.5999999999999999E-2</v>
      </c>
      <c r="E20" s="139">
        <v>0</v>
      </c>
      <c r="F20" s="140">
        <v>1.7000000000000001E-2</v>
      </c>
      <c r="G20" s="142" t="s">
        <v>1978</v>
      </c>
      <c r="H20" s="141">
        <v>0</v>
      </c>
      <c r="I20" s="137">
        <v>1.2999999999999999E-2</v>
      </c>
      <c r="J20" s="139">
        <v>0</v>
      </c>
      <c r="K20" s="137">
        <v>0.10299999999999999</v>
      </c>
      <c r="L20" s="142" t="s">
        <v>1978</v>
      </c>
      <c r="M20" s="138">
        <v>8.5999999999999993E-2</v>
      </c>
      <c r="N20" s="138">
        <v>6.8999999999999992E-2</v>
      </c>
      <c r="O20" s="122"/>
    </row>
    <row r="21" spans="1:15">
      <c r="A21" s="169" t="s">
        <v>1990</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1991</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1992</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1993</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1994</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1995</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1996</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1997</v>
      </c>
      <c r="B28" s="143">
        <v>8.1000000000000003E-2</v>
      </c>
      <c r="C28" s="144">
        <v>5.8999999999999997E-2</v>
      </c>
      <c r="D28" s="144">
        <v>3.3000000000000002E-2</v>
      </c>
      <c r="E28" s="139">
        <v>0</v>
      </c>
      <c r="F28" s="145">
        <v>1.0999999999999999E-2</v>
      </c>
      <c r="G28" s="142" t="s">
        <v>1978</v>
      </c>
      <c r="H28" s="141">
        <v>0</v>
      </c>
      <c r="I28" s="143">
        <v>0.02</v>
      </c>
      <c r="J28" s="139">
        <v>0</v>
      </c>
      <c r="K28" s="137">
        <v>0.129</v>
      </c>
      <c r="L28" s="142" t="s">
        <v>1978</v>
      </c>
      <c r="M28" s="138">
        <v>0.11800000000000001</v>
      </c>
      <c r="N28" s="138">
        <v>9.6000000000000002E-2</v>
      </c>
      <c r="O28" s="122"/>
    </row>
    <row r="29" spans="1:15">
      <c r="A29" s="169" t="s">
        <v>1998</v>
      </c>
      <c r="B29" s="143">
        <v>8.1000000000000003E-2</v>
      </c>
      <c r="C29" s="144">
        <v>5.8999999999999997E-2</v>
      </c>
      <c r="D29" s="144">
        <v>3.3000000000000002E-2</v>
      </c>
      <c r="E29" s="139">
        <v>0</v>
      </c>
      <c r="F29" s="145">
        <v>1.0999999999999999E-2</v>
      </c>
      <c r="G29" s="142" t="s">
        <v>1978</v>
      </c>
      <c r="H29" s="141">
        <v>0</v>
      </c>
      <c r="I29" s="143">
        <v>0.02</v>
      </c>
      <c r="J29" s="139">
        <v>0</v>
      </c>
      <c r="K29" s="137">
        <v>0.129</v>
      </c>
      <c r="L29" s="142" t="s">
        <v>1978</v>
      </c>
      <c r="M29" s="138">
        <v>0.11800000000000001</v>
      </c>
      <c r="N29" s="138">
        <v>9.6000000000000002E-2</v>
      </c>
      <c r="O29" s="122"/>
    </row>
    <row r="30" spans="1:15">
      <c r="A30" s="169" t="s">
        <v>1999</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4.25" thickBot="1">
      <c r="A31" s="170" t="s">
        <v>2000</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4.25" thickTop="1">
      <c r="A32" s="171" t="s">
        <v>2001</v>
      </c>
      <c r="B32" s="153">
        <v>6.1000000000000006E-2</v>
      </c>
      <c r="C32" s="154">
        <v>4.4000000000000004E-2</v>
      </c>
      <c r="D32" s="154">
        <v>2.5000000000000001E-2</v>
      </c>
      <c r="E32" s="155">
        <v>0</v>
      </c>
      <c r="F32" s="156">
        <v>1.7000000000000001E-2</v>
      </c>
      <c r="G32" s="157" t="s">
        <v>1978</v>
      </c>
      <c r="H32" s="158">
        <v>0</v>
      </c>
      <c r="I32" s="153">
        <v>1.0999999999999999E-2</v>
      </c>
      <c r="J32" s="155">
        <v>0</v>
      </c>
      <c r="K32" s="159">
        <v>0.10100000000000001</v>
      </c>
      <c r="L32" s="157" t="s">
        <v>1978</v>
      </c>
      <c r="M32" s="160">
        <v>8.4000000000000005E-2</v>
      </c>
      <c r="N32" s="160">
        <v>6.7000000000000004E-2</v>
      </c>
      <c r="O32" s="122"/>
    </row>
    <row r="33" spans="1:15">
      <c r="A33" s="169" t="s">
        <v>2002</v>
      </c>
      <c r="B33" s="143">
        <v>6.8000000000000005E-2</v>
      </c>
      <c r="C33" s="144">
        <v>0.05</v>
      </c>
      <c r="D33" s="144">
        <v>2.8000000000000001E-2</v>
      </c>
      <c r="E33" s="139">
        <v>0</v>
      </c>
      <c r="F33" s="145">
        <v>2.5999999999999999E-2</v>
      </c>
      <c r="G33" s="142" t="s">
        <v>1978</v>
      </c>
      <c r="H33" s="141">
        <v>0</v>
      </c>
      <c r="I33" s="143">
        <v>1.7999999999999999E-2</v>
      </c>
      <c r="J33" s="139">
        <v>0</v>
      </c>
      <c r="K33" s="137">
        <v>0.125</v>
      </c>
      <c r="L33" s="142" t="s">
        <v>1978</v>
      </c>
      <c r="M33" s="138">
        <v>9.9000000000000005E-2</v>
      </c>
      <c r="N33" s="138">
        <v>8.1000000000000003E-2</v>
      </c>
      <c r="O33" s="122"/>
    </row>
    <row r="34" spans="1:15">
      <c r="A34" s="169" t="s">
        <v>2003</v>
      </c>
      <c r="B34" s="143">
        <v>6.8000000000000005E-2</v>
      </c>
      <c r="C34" s="144">
        <v>0.05</v>
      </c>
      <c r="D34" s="144">
        <v>2.8000000000000001E-2</v>
      </c>
      <c r="E34" s="139">
        <v>0</v>
      </c>
      <c r="F34" s="145">
        <v>2.5999999999999999E-2</v>
      </c>
      <c r="G34" s="142" t="s">
        <v>1978</v>
      </c>
      <c r="H34" s="141">
        <v>0</v>
      </c>
      <c r="I34" s="143">
        <v>1.7999999999999999E-2</v>
      </c>
      <c r="J34" s="139">
        <v>0</v>
      </c>
      <c r="K34" s="137">
        <v>0.125</v>
      </c>
      <c r="L34" s="142" t="s">
        <v>1978</v>
      </c>
      <c r="M34" s="138">
        <v>9.9000000000000005E-2</v>
      </c>
      <c r="N34" s="138">
        <v>8.1000000000000003E-2</v>
      </c>
      <c r="O34" s="122"/>
    </row>
    <row r="35" spans="1:15">
      <c r="A35" s="169" t="s">
        <v>2004</v>
      </c>
      <c r="B35" s="143">
        <v>6.7000000000000004E-2</v>
      </c>
      <c r="C35" s="144">
        <v>4.9000000000000002E-2</v>
      </c>
      <c r="D35" s="144">
        <v>2.7E-2</v>
      </c>
      <c r="E35" s="139">
        <v>0</v>
      </c>
      <c r="F35" s="145">
        <v>1.7999999999999999E-2</v>
      </c>
      <c r="G35" s="142" t="s">
        <v>1978</v>
      </c>
      <c r="H35" s="141">
        <v>0</v>
      </c>
      <c r="I35" s="143">
        <v>1.2999999999999999E-2</v>
      </c>
      <c r="J35" s="139">
        <v>0</v>
      </c>
      <c r="K35" s="137">
        <v>0.107</v>
      </c>
      <c r="L35" s="142" t="s">
        <v>1978</v>
      </c>
      <c r="M35" s="138">
        <v>8.8999999999999996E-2</v>
      </c>
      <c r="N35" s="138">
        <v>7.0999999999999994E-2</v>
      </c>
      <c r="O35" s="122"/>
    </row>
    <row r="36" spans="1:15">
      <c r="A36" s="169" t="s">
        <v>2005</v>
      </c>
      <c r="B36" s="143">
        <v>6.5000000000000002E-2</v>
      </c>
      <c r="C36" s="144">
        <v>4.7E-2</v>
      </c>
      <c r="D36" s="144">
        <v>2.6000000000000002E-2</v>
      </c>
      <c r="E36" s="139">
        <v>0</v>
      </c>
      <c r="F36" s="145">
        <v>1.7999999999999999E-2</v>
      </c>
      <c r="G36" s="142" t="s">
        <v>1978</v>
      </c>
      <c r="H36" s="141">
        <v>0</v>
      </c>
      <c r="I36" s="143">
        <v>1.2999999999999999E-2</v>
      </c>
      <c r="J36" s="139">
        <v>0</v>
      </c>
      <c r="K36" s="137">
        <v>0.105</v>
      </c>
      <c r="L36" s="142" t="s">
        <v>1978</v>
      </c>
      <c r="M36" s="138">
        <v>8.6999999999999994E-2</v>
      </c>
      <c r="N36" s="138">
        <v>6.8999999999999992E-2</v>
      </c>
      <c r="O36" s="122"/>
    </row>
    <row r="37" spans="1:15" ht="14.25" thickBot="1">
      <c r="A37" s="172" t="s">
        <v>2006</v>
      </c>
      <c r="B37" s="161">
        <v>6.4000000000000001E-2</v>
      </c>
      <c r="C37" s="162">
        <v>4.7E-2</v>
      </c>
      <c r="D37" s="162">
        <v>2.6000000000000002E-2</v>
      </c>
      <c r="E37" s="163">
        <v>0</v>
      </c>
      <c r="F37" s="164">
        <v>1.7999999999999999E-2</v>
      </c>
      <c r="G37" s="165" t="s">
        <v>1978</v>
      </c>
      <c r="H37" s="166">
        <v>0</v>
      </c>
      <c r="I37" s="161">
        <v>1.2999999999999999E-2</v>
      </c>
      <c r="J37" s="163">
        <v>0</v>
      </c>
      <c r="K37" s="167">
        <v>0.104</v>
      </c>
      <c r="L37" s="165" t="s">
        <v>1978</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0000000-0002-0000-0400-000000000000}">
      <formula1>サービス名</formula1>
    </dataValidation>
  </dataValidations>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09" t="s">
        <v>90</v>
      </c>
      <c r="C1" s="1" t="s">
        <v>91</v>
      </c>
    </row>
    <row r="2" spans="1:4" ht="14.25"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4.25"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4.25" thickBot="1">
      <c r="C1749" s="120" t="s">
        <v>201</v>
      </c>
      <c r="D1749" s="121"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52</vt:i4>
      </vt:variant>
    </vt:vector>
  </HeadingPairs>
  <TitlesOfParts>
    <vt:vector size="58" baseType="lpstr">
      <vt:lpstr>提出先・注意事項</vt: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麻衣</dc:creator>
  <cp:lastModifiedBy>樋口　麻衣</cp:lastModifiedBy>
  <dcterms:created xsi:type="dcterms:W3CDTF">2024-04-04T00:39:17Z</dcterms:created>
  <dcterms:modified xsi:type="dcterms:W3CDTF">2024-04-04T00:39:18Z</dcterms:modified>
</cp:coreProperties>
</file>